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185" activeTab="4"/>
  </bookViews>
  <sheets>
    <sheet name="ResultSam" sheetId="1" r:id="rId1"/>
    <sheet name="ResultDim" sheetId="2" r:id="rId2"/>
    <sheet name="Scores Joueurs" sheetId="3" r:id="rId3"/>
    <sheet name="Equipes" sheetId="4" r:id="rId4"/>
    <sheet name="cum BRUT ind" sheetId="5" r:id="rId5"/>
    <sheet name="cum NET ind" sheetId="6" r:id="rId6"/>
    <sheet name="Brut Sam" sheetId="7" r:id="rId7"/>
    <sheet name="NetSam" sheetId="8" r:id="rId8"/>
    <sheet name="Brut Dim" sheetId="9" r:id="rId9"/>
    <sheet name="Net Dim" sheetId="10" r:id="rId10"/>
  </sheets>
  <definedNames>
    <definedName name="Base_Resultat">'Scores Joueurs'!$A$4:$Y$74</definedName>
    <definedName name="Excel_BuiltIn_Print_Area_2">'Equipes'!$B$4:$J$40</definedName>
    <definedName name="Excel_BuiltIn_Print_Area_3">#REF!</definedName>
    <definedName name="Excel_BuiltIn_Print_Titles_1">'Scores Joueurs'!$A$2:$IR$3</definedName>
    <definedName name="_xlnm.Print_Titles" localSheetId="2">'Scores Joueurs'!$2:$3</definedName>
    <definedName name="_xlnm.Print_Area" localSheetId="3">'Equipes'!$A$1:$Q$49</definedName>
    <definedName name="_xlnm.Print_Area" localSheetId="2">'Scores Joueurs'!$A$1:$S$101</definedName>
  </definedNames>
  <calcPr fullCalcOnLoad="1"/>
</workbook>
</file>

<file path=xl/sharedStrings.xml><?xml version="1.0" encoding="utf-8"?>
<sst xmlns="http://schemas.openxmlformats.org/spreadsheetml/2006/main" count="4339" uniqueCount="374">
  <si>
    <t>Samedi</t>
  </si>
  <si>
    <t>Dimanche</t>
  </si>
  <si>
    <t>Total 2 jours</t>
  </si>
  <si>
    <t>Num Equ</t>
  </si>
  <si>
    <t>serie</t>
  </si>
  <si>
    <t>ASPTT</t>
  </si>
  <si>
    <t>BRUT</t>
  </si>
  <si>
    <t>NET</t>
  </si>
  <si>
    <t>Top 3 BRUT</t>
  </si>
  <si>
    <t>Top 3 NET</t>
  </si>
  <si>
    <t>Classt 
BRUT</t>
  </si>
  <si>
    <t>Classt 
NET</t>
  </si>
  <si>
    <t>H 1 74</t>
  </si>
  <si>
    <t>ANNECY 1/1</t>
  </si>
  <si>
    <t>ANNECY 1/2</t>
  </si>
  <si>
    <t>ANNECY 1/3</t>
  </si>
  <si>
    <t>ANNECY 1/4</t>
  </si>
  <si>
    <t>H 1 63</t>
  </si>
  <si>
    <t>CLERMONT 1/1</t>
  </si>
  <si>
    <t>CLERMONT 1/2</t>
  </si>
  <si>
    <t>CLERMONT 1/3</t>
  </si>
  <si>
    <t>CLERMONT 1/4</t>
  </si>
  <si>
    <t>H 2 63</t>
  </si>
  <si>
    <t>CLERMONT 2/1</t>
  </si>
  <si>
    <t>CLERMONT 2/2</t>
  </si>
  <si>
    <t>CLERMONT 2/3</t>
  </si>
  <si>
    <t>CLERMONT 2/4</t>
  </si>
  <si>
    <t>D 1 63</t>
  </si>
  <si>
    <t>CLERMONT DAME 1</t>
  </si>
  <si>
    <t>CLERMONT DAME 2</t>
  </si>
  <si>
    <t>CLERMONT DAME 3</t>
  </si>
  <si>
    <t>H 1 38</t>
  </si>
  <si>
    <t>GRENOBLE 1/1</t>
  </si>
  <si>
    <t>GRENOBLE 1/2</t>
  </si>
  <si>
    <t>GRENOBLE 1/3</t>
  </si>
  <si>
    <t>GRENOBLE 1/4</t>
  </si>
  <si>
    <t>H 1 43</t>
  </si>
  <si>
    <t>HAUTE LOIRE 1/1</t>
  </si>
  <si>
    <t>HAUTE LOIRE 1/2</t>
  </si>
  <si>
    <t>HAUTE LOIRE 1/3</t>
  </si>
  <si>
    <t>HAUTE LOIRE 1/4</t>
  </si>
  <si>
    <t>H 1 69</t>
  </si>
  <si>
    <t>LYON 1/1</t>
  </si>
  <si>
    <t>LYON 1/2</t>
  </si>
  <si>
    <t>LYON 1/3</t>
  </si>
  <si>
    <t>LYON 1/4</t>
  </si>
  <si>
    <t>H 2 69</t>
  </si>
  <si>
    <t>LYON 2/2</t>
  </si>
  <si>
    <t>LYON 2/3</t>
  </si>
  <si>
    <t>LYON 2/4</t>
  </si>
  <si>
    <t>LYON 2/5</t>
  </si>
  <si>
    <t>D 1 69</t>
  </si>
  <si>
    <t>LYON DAME 1</t>
  </si>
  <si>
    <t>LYON DAME 2</t>
  </si>
  <si>
    <t>LYON DAME 3</t>
  </si>
  <si>
    <t>IND 69</t>
  </si>
  <si>
    <t>LYON individuel 1</t>
  </si>
  <si>
    <t>LYON individuel 2</t>
  </si>
  <si>
    <t>LYON individuel 3</t>
  </si>
  <si>
    <t>LYON individuel 4</t>
  </si>
  <si>
    <t>LYON individuel 5</t>
  </si>
  <si>
    <t>LYON individuel 6</t>
  </si>
  <si>
    <t>H 1 38 NI</t>
  </si>
  <si>
    <t>NORD ISERE 1/1</t>
  </si>
  <si>
    <t>NORD ISERE 1/2</t>
  </si>
  <si>
    <t>NORD ISERE 1/3</t>
  </si>
  <si>
    <t>NORD ISERE 1/4</t>
  </si>
  <si>
    <t>D 1 38 NI</t>
  </si>
  <si>
    <t xml:space="preserve">NORD ISERE DAME 1 </t>
  </si>
  <si>
    <t>NORD ISERE DAME 2</t>
  </si>
  <si>
    <t>NORD ISERE DAME 3</t>
  </si>
  <si>
    <t>H 1 42</t>
  </si>
  <si>
    <t>ST ETIENNE 1/1</t>
  </si>
  <si>
    <t>ST ETIENNE 1/2</t>
  </si>
  <si>
    <t>ST ETIENNE 1/3</t>
  </si>
  <si>
    <t>ST ETIENNE 1/4</t>
  </si>
  <si>
    <t>H 2 42</t>
  </si>
  <si>
    <t>ST ETIENNE 2/1</t>
  </si>
  <si>
    <t>ST ETIENNE 2/2</t>
  </si>
  <si>
    <t>ST ETIENNE 2/3</t>
  </si>
  <si>
    <t>ST ETIENNE 2/4</t>
  </si>
  <si>
    <t>D 1 42</t>
  </si>
  <si>
    <t>ST ETIENNE DAME 1</t>
  </si>
  <si>
    <t>ST ETIENNE DAME 2</t>
  </si>
  <si>
    <t>ST ETIENNE DAME 3</t>
  </si>
  <si>
    <t>H 1 26</t>
  </si>
  <si>
    <t>VALENCE 1/1</t>
  </si>
  <si>
    <t>VALENCE 1/2</t>
  </si>
  <si>
    <t>VALENCE 1/3</t>
  </si>
  <si>
    <t>VALENCE 1/4</t>
  </si>
  <si>
    <t>H 2 26</t>
  </si>
  <si>
    <t>VALENCE 2/1</t>
  </si>
  <si>
    <t>VALENCE 2/2</t>
  </si>
  <si>
    <t>VALENCE 2/3</t>
  </si>
  <si>
    <t>VALENCE 2/4</t>
  </si>
  <si>
    <t>D 1 26</t>
  </si>
  <si>
    <t>VALENCE DAME 1</t>
  </si>
  <si>
    <t>VALENCE DAME 2</t>
  </si>
  <si>
    <t>VALENCE DAME 3</t>
  </si>
  <si>
    <t>IND 26</t>
  </si>
  <si>
    <t>IND 42</t>
  </si>
  <si>
    <t>Samedi  BRUT</t>
  </si>
  <si>
    <t>Dimanche BRUT</t>
  </si>
  <si>
    <t>Samedi  NET</t>
  </si>
  <si>
    <t>Dimanche NET</t>
  </si>
  <si>
    <t>Lariviere Jean Pierre</t>
  </si>
  <si>
    <t>Garcia Alain</t>
  </si>
  <si>
    <t>Villanova Michel</t>
  </si>
  <si>
    <t>Tardieu Yvan</t>
  </si>
  <si>
    <t>Laforge Jean-Marc</t>
  </si>
  <si>
    <t>Monier Christian</t>
  </si>
  <si>
    <t>Fauve Jacques</t>
  </si>
  <si>
    <t>Chaney Louis</t>
  </si>
  <si>
    <t>Brunel Claude</t>
  </si>
  <si>
    <t>Picq Jean Jacques</t>
  </si>
  <si>
    <t>Delaval Michel</t>
  </si>
  <si>
    <t>Leclef Dominique</t>
  </si>
  <si>
    <t>Cartailler Bernard</t>
  </si>
  <si>
    <t>Moulin Frederic</t>
  </si>
  <si>
    <t>Sillam Patrick</t>
  </si>
  <si>
    <t>Roche Claude</t>
  </si>
  <si>
    <t>Guédot Rémy</t>
  </si>
  <si>
    <t>Gianotti Didier</t>
  </si>
  <si>
    <t>Gillio-Tos René</t>
  </si>
  <si>
    <t>Fanget Danielle</t>
  </si>
  <si>
    <t>Sillam Hélène</t>
  </si>
  <si>
    <t>Poncet Marie France</t>
  </si>
  <si>
    <t>Gillio-Tos Annie</t>
  </si>
  <si>
    <t>Celibert Marcelle</t>
  </si>
  <si>
    <t>Mikaeloff Sophie</t>
  </si>
  <si>
    <t>Berard Patrick</t>
  </si>
  <si>
    <t>Lariviere Fanny</t>
  </si>
  <si>
    <t>Robin Catherine</t>
  </si>
  <si>
    <t>Lecourvoisier Jacques</t>
  </si>
  <si>
    <t>Aubry Michel</t>
  </si>
  <si>
    <t>Thatcher Robin</t>
  </si>
  <si>
    <t>Gaddi Aldo</t>
  </si>
  <si>
    <t>Metoz Jean-Claude</t>
  </si>
  <si>
    <t>H 2 43</t>
  </si>
  <si>
    <t>HAUTE LOIRE 2/1</t>
  </si>
  <si>
    <t>HAUTE LOIRE 2/2</t>
  </si>
  <si>
    <t>HAUTE LOIRE 2/3</t>
  </si>
  <si>
    <t>HAUTE LOIRE 2/4</t>
  </si>
  <si>
    <t>IND 38</t>
  </si>
  <si>
    <t>H 2 38 NI</t>
  </si>
  <si>
    <t>NORD ISERE 2/1</t>
  </si>
  <si>
    <t>NORD ISERE 2/2</t>
  </si>
  <si>
    <t>NORD ISERE 2/3</t>
  </si>
  <si>
    <t>NORD ISERE 2/4</t>
  </si>
  <si>
    <t>Scatamacchia Patrice</t>
  </si>
  <si>
    <t>Bernard Nicolas</t>
  </si>
  <si>
    <t>Mioque Olivier</t>
  </si>
  <si>
    <t>Bretin J.Yves</t>
  </si>
  <si>
    <t>Vallat Gerard</t>
  </si>
  <si>
    <t>Danve Jean Claude</t>
  </si>
  <si>
    <t>Balint Roselyne</t>
  </si>
  <si>
    <t>ST ETIENNE Ind 1</t>
  </si>
  <si>
    <t>ST ETIENNE Ind 2</t>
  </si>
  <si>
    <t>ST ETIENNE Ind 3</t>
  </si>
  <si>
    <t>ST ETIENNE Ind 4</t>
  </si>
  <si>
    <t>ST ETIENNE Ind 5</t>
  </si>
  <si>
    <t>ST ETIENNE Ind 6</t>
  </si>
  <si>
    <t>ST ETIENNE Ind 7</t>
  </si>
  <si>
    <t>ST ETIENNE Ind 8</t>
  </si>
  <si>
    <t>Paparella Christian</t>
  </si>
  <si>
    <t>Delabre Patrick</t>
  </si>
  <si>
    <t>Corbineau Yves</t>
  </si>
  <si>
    <t>Curaba Albert</t>
  </si>
  <si>
    <t>Mouton Yves</t>
  </si>
  <si>
    <t>GRENOBLE Ind 1</t>
  </si>
  <si>
    <t>GRENOBLE Ind 2</t>
  </si>
  <si>
    <t>Verot Gilles</t>
  </si>
  <si>
    <t>Verot Françoise</t>
  </si>
  <si>
    <t>Balint Thierry</t>
  </si>
  <si>
    <t>Rouchon Jean Claude</t>
  </si>
  <si>
    <t>Balint Christian</t>
  </si>
  <si>
    <t>Scatamacchia Muriel</t>
  </si>
  <si>
    <t>NORD ISERE Ind 1</t>
  </si>
  <si>
    <t>NORD ISERE Ind 2</t>
  </si>
  <si>
    <t>NORD ISERE Ind 3</t>
  </si>
  <si>
    <t>NORD ISERE Ind 4</t>
  </si>
  <si>
    <t>Sztern Gerard</t>
  </si>
  <si>
    <t>Thollon Claude</t>
  </si>
  <si>
    <t>Laurent Gerard</t>
  </si>
  <si>
    <t>Thollon Jacqueline</t>
  </si>
  <si>
    <t>Chavanne Roselyne</t>
  </si>
  <si>
    <t>Delale Serge</t>
  </si>
  <si>
    <t>Falaise J-Christop</t>
  </si>
  <si>
    <t>Meneghel Albert</t>
  </si>
  <si>
    <t>Chavanne Marc</t>
  </si>
  <si>
    <t>Falaise Aleth</t>
  </si>
  <si>
    <t>Berenguer Yves</t>
  </si>
  <si>
    <t>VALENCE Ind 1</t>
  </si>
  <si>
    <t>VALENCE Ind 2</t>
  </si>
  <si>
    <t>Smits Marlène</t>
  </si>
  <si>
    <t>Tournier Isabelle</t>
  </si>
  <si>
    <t>Demire Julien</t>
  </si>
  <si>
    <t>Duvert Christian</t>
  </si>
  <si>
    <t>Lalauze Max</t>
  </si>
  <si>
    <t>Barberis Jean</t>
  </si>
  <si>
    <t>Favier Denis</t>
  </si>
  <si>
    <t>Aubugeau Jacky</t>
  </si>
  <si>
    <t>Smits Dominique</t>
  </si>
  <si>
    <t>NOM Prénom</t>
  </si>
  <si>
    <t>IND38 NI</t>
  </si>
  <si>
    <t>Laffite J.Paul</t>
  </si>
  <si>
    <t>Dandelot Jacques</t>
  </si>
  <si>
    <t>Bonnevialle Pierre</t>
  </si>
  <si>
    <t>Thiery Bernard</t>
  </si>
  <si>
    <t>Danve Ghislaine</t>
  </si>
  <si>
    <t>Royon Nicole</t>
  </si>
  <si>
    <t>Gilibert Raymonde</t>
  </si>
  <si>
    <t>Mouton Jocelyne</t>
  </si>
  <si>
    <t>Lebas Brigitte</t>
  </si>
  <si>
    <t>Hollemaert Philippe</t>
  </si>
  <si>
    <t>Pulvéric Romain</t>
  </si>
  <si>
    <t>Lashermes Pascal</t>
  </si>
  <si>
    <t>Marcon Joseph</t>
  </si>
  <si>
    <t>Boudoyen Bernard</t>
  </si>
  <si>
    <t>Sanial Michel</t>
  </si>
  <si>
    <t>Royer Gilles</t>
  </si>
  <si>
    <t>LYON individuel 7</t>
  </si>
  <si>
    <t>LYON individuel 8</t>
  </si>
  <si>
    <t>Furter Patrick</t>
  </si>
  <si>
    <t>Pouderoux Maurice</t>
  </si>
  <si>
    <t>Pouderoux Marie Claude</t>
  </si>
  <si>
    <t>Furter Claire</t>
  </si>
  <si>
    <t>Satre Henri</t>
  </si>
  <si>
    <t>Satre Renee</t>
  </si>
  <si>
    <t>En cas d'égalité le départage repose uniquement sur les scores des quatrièmes joueurs (troisièmes pour les dames) des équipes:
d'abord la somme des 2 jours, puis la journée du dimanche, puis la journée du samedi, puis les 9 derniers trous du dimanche, etc....</t>
  </si>
  <si>
    <t>H</t>
  </si>
  <si>
    <t>F</t>
  </si>
  <si>
    <t>Dames</t>
  </si>
  <si>
    <t>Hommes</t>
  </si>
  <si>
    <t>TOTAL</t>
  </si>
  <si>
    <t>IND43 HL</t>
  </si>
  <si>
    <t>HAUTE-LOIRE Ind 1</t>
  </si>
  <si>
    <t>Bethe René</t>
  </si>
  <si>
    <t>Classement</t>
  </si>
  <si>
    <t>Zone de classement</t>
  </si>
  <si>
    <t>Fayolle Nicole</t>
  </si>
  <si>
    <t>LYON individuel 9</t>
  </si>
  <si>
    <t>LYON individuel 10</t>
  </si>
  <si>
    <t>Lagrange Robert</t>
  </si>
  <si>
    <t>Lagrange Nicole</t>
  </si>
  <si>
    <t>Score D
3°/4° joueur</t>
  </si>
  <si>
    <t>Score S
3°/4° joueur</t>
  </si>
  <si>
    <t>Eq BRUT</t>
  </si>
  <si>
    <t>Top 3
BRUT</t>
  </si>
  <si>
    <t>Top 3
NET</t>
  </si>
  <si>
    <t>Eq
NET</t>
  </si>
  <si>
    <t>Cumul
Top 3
 BRUT</t>
  </si>
  <si>
    <t>Cumul
Eq
 BRUT</t>
  </si>
  <si>
    <t>Min Sam</t>
  </si>
  <si>
    <t>Min Dim</t>
  </si>
  <si>
    <t>Cumul
Top 3
NET</t>
  </si>
  <si>
    <t>Cumul
Eq
NET</t>
  </si>
  <si>
    <t>Cumul Top 3 NET</t>
  </si>
  <si>
    <t>Résultat Brut, 1ère Série Messieurs, Stableford, (FFG) Vert</t>
  </si>
  <si>
    <t xml:space="preserve">Clt </t>
  </si>
  <si>
    <t xml:space="preserve">Nat. </t>
  </si>
  <si>
    <t xml:space="preserve">Prénom et Nom </t>
  </si>
  <si>
    <t xml:space="preserve">Idx </t>
  </si>
  <si>
    <t xml:space="preserve">Club de licence </t>
  </si>
  <si>
    <t xml:space="preserve">T1 </t>
  </si>
  <si>
    <t xml:space="preserve">T2 </t>
  </si>
  <si>
    <t xml:space="preserve">T3 </t>
  </si>
  <si>
    <t xml:space="preserve">T4 </t>
  </si>
  <si>
    <t>Total</t>
  </si>
  <si>
    <t>7.0</t>
  </si>
  <si>
    <t>Asptt Nord</t>
  </si>
  <si>
    <t xml:space="preserve">- </t>
  </si>
  <si>
    <t>10.7</t>
  </si>
  <si>
    <t>Asptt Grand Lyo</t>
  </si>
  <si>
    <t>13.4</t>
  </si>
  <si>
    <t>Pulveric Romain</t>
  </si>
  <si>
    <t>3.9</t>
  </si>
  <si>
    <t>Asptt Hauteloir</t>
  </si>
  <si>
    <t>13.3</t>
  </si>
  <si>
    <t>Asptt Annecy</t>
  </si>
  <si>
    <t>14.0</t>
  </si>
  <si>
    <t>Asptt St Etienn</t>
  </si>
  <si>
    <t>11.2</t>
  </si>
  <si>
    <t>16.6</t>
  </si>
  <si>
    <t>16.9</t>
  </si>
  <si>
    <t>Asptt Valence</t>
  </si>
  <si>
    <t>16.8</t>
  </si>
  <si>
    <t>17.8</t>
  </si>
  <si>
    <t>17.1</t>
  </si>
  <si>
    <t>14.4</t>
  </si>
  <si>
    <t>17.4</t>
  </si>
  <si>
    <t>9.6</t>
  </si>
  <si>
    <t>17.6</t>
  </si>
  <si>
    <t>15.4</t>
  </si>
  <si>
    <t>18.9</t>
  </si>
  <si>
    <t>22.8</t>
  </si>
  <si>
    <t>17.5</t>
  </si>
  <si>
    <t>Asptt Grenoble</t>
  </si>
  <si>
    <t>17.3</t>
  </si>
  <si>
    <t>Asptt Clermont</t>
  </si>
  <si>
    <t>16.3</t>
  </si>
  <si>
    <t>17.9</t>
  </si>
  <si>
    <t>20.0</t>
  </si>
  <si>
    <t>20.3</t>
  </si>
  <si>
    <t>18.2</t>
  </si>
  <si>
    <t>14.6</t>
  </si>
  <si>
    <t>12.8</t>
  </si>
  <si>
    <t>20.1</t>
  </si>
  <si>
    <t>21.9</t>
  </si>
  <si>
    <t>32.2</t>
  </si>
  <si>
    <t>19.3</t>
  </si>
  <si>
    <t>25.6</t>
  </si>
  <si>
    <t>27.3</t>
  </si>
  <si>
    <t>23.4</t>
  </si>
  <si>
    <t>27.0</t>
  </si>
  <si>
    <t>19.0</t>
  </si>
  <si>
    <t>21.7</t>
  </si>
  <si>
    <t>17.2</t>
  </si>
  <si>
    <t>26.5</t>
  </si>
  <si>
    <t>23.7</t>
  </si>
  <si>
    <t>27.2</t>
  </si>
  <si>
    <t>27.7</t>
  </si>
  <si>
    <t>23.2</t>
  </si>
  <si>
    <t>26.0</t>
  </si>
  <si>
    <t>33.5</t>
  </si>
  <si>
    <t>32.9</t>
  </si>
  <si>
    <t>33.6</t>
  </si>
  <si>
    <t>34.9</t>
  </si>
  <si>
    <t>30.4</t>
  </si>
  <si>
    <t>34.6</t>
  </si>
  <si>
    <t>23.3</t>
  </si>
  <si>
    <t>28.5</t>
  </si>
  <si>
    <t>18.3</t>
  </si>
  <si>
    <t>45.5</t>
  </si>
  <si>
    <t>40.0</t>
  </si>
  <si>
    <t>43.6</t>
  </si>
  <si>
    <t>22.2</t>
  </si>
  <si>
    <t>FOR</t>
  </si>
  <si>
    <t>30.1</t>
  </si>
  <si>
    <t>DSQ</t>
  </si>
  <si>
    <t>Résultat Brut, 1ère Série Dames, Stableford, (FFG) Vert</t>
  </si>
  <si>
    <t>10.8</t>
  </si>
  <si>
    <t>8.6</t>
  </si>
  <si>
    <t>14.3</t>
  </si>
  <si>
    <t>9.5</t>
  </si>
  <si>
    <t>13.1</t>
  </si>
  <si>
    <t>22.7</t>
  </si>
  <si>
    <t>24.5</t>
  </si>
  <si>
    <t>23.9</t>
  </si>
  <si>
    <t>27.5</t>
  </si>
  <si>
    <t>31.5</t>
  </si>
  <si>
    <t>34.4</t>
  </si>
  <si>
    <t>26.3</t>
  </si>
  <si>
    <t>18.6</t>
  </si>
  <si>
    <t>25.4</t>
  </si>
  <si>
    <t>26.4</t>
  </si>
  <si>
    <t>38.2</t>
  </si>
  <si>
    <t>41.2</t>
  </si>
  <si>
    <t>39.6</t>
  </si>
  <si>
    <t>31.1</t>
  </si>
  <si>
    <t>48.0</t>
  </si>
  <si>
    <t>36.9</t>
  </si>
  <si>
    <t>46.6</t>
  </si>
  <si>
    <t>38.3</t>
  </si>
  <si>
    <t xml:space="preserve"> 95 joueurs</t>
  </si>
  <si>
    <t>Résultat Net, 1ère Série Dames, Stableford, (FFG) Vert</t>
  </si>
  <si>
    <t xml:space="preserve">               MIXTES</t>
  </si>
  <si>
    <t>DAMES</t>
  </si>
  <si>
    <t>&lt;&lt; zone de saisie</t>
  </si>
  <si>
    <t>&lt;&lt; Zone de saisie</t>
  </si>
  <si>
    <t>Critères de départagenpour les ex-aequo</t>
  </si>
  <si>
    <t xml:space="preserve">
BRUT</t>
  </si>
  <si>
    <t xml:space="preserve">
NET</t>
  </si>
  <si>
    <t xml:space="preserve">                     EQUIPES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</si>
</sst>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14"/>
      </bottom>
    </border>
    <border>
      <left/>
      <right/>
      <top/>
      <bottom style="thick">
        <color indexed="45"/>
      </bottom>
    </border>
    <border>
      <left/>
      <right/>
      <top/>
      <bottom style="medium">
        <color indexed="45"/>
      </bottom>
    </border>
    <border>
      <left/>
      <right/>
      <top style="thin">
        <color indexed="14"/>
      </top>
      <bottom style="double">
        <color indexed="1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/>
    </border>
    <border>
      <left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/>
      <right style="thin">
        <color indexed="8"/>
      </right>
      <top style="thin"/>
      <bottom style="medium"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 style="medium"/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DashDotDot">
        <color indexed="8"/>
      </bottom>
    </border>
    <border>
      <left/>
      <right/>
      <top style="thin">
        <color indexed="8"/>
      </top>
      <bottom style="mediumDashDotDot">
        <color indexed="8"/>
      </bottom>
    </border>
    <border>
      <left style="thin">
        <color indexed="8"/>
      </left>
      <right style="thin">
        <color indexed="8"/>
      </right>
      <top style="mediumDashDotDot">
        <color indexed="8"/>
      </top>
      <bottom style="thin">
        <color indexed="8"/>
      </bottom>
    </border>
    <border>
      <left/>
      <right/>
      <top style="mediumDashDotDot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mediumDashDotDot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DashDotDot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 style="thin">
        <color indexed="8"/>
      </bottom>
    </border>
    <border diagonalUp="1">
      <left/>
      <right style="thin">
        <color indexed="8"/>
      </right>
      <top style="thin"/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mediumDashDotDot">
        <color indexed="8"/>
      </top>
      <bottom/>
    </border>
    <border>
      <left/>
      <right/>
      <top style="mediumDashDotDot">
        <color indexed="8"/>
      </top>
      <bottom/>
    </border>
    <border>
      <left style="thin">
        <color indexed="8"/>
      </left>
      <right style="thin">
        <color indexed="8"/>
      </right>
      <top/>
      <bottom style="mediumDashDotDot">
        <color indexed="8"/>
      </bottom>
    </border>
    <border>
      <left/>
      <right/>
      <top/>
      <bottom style="mediumDashDotDot">
        <color indexed="8"/>
      </bottom>
    </border>
    <border>
      <left/>
      <right/>
      <top style="thin"/>
      <bottom style="mediumDashDotDot">
        <color indexed="8"/>
      </bottom>
    </border>
    <border diagonalUp="1">
      <left style="thin"/>
      <right style="thin"/>
      <top style="thin"/>
      <bottom style="thin"/>
      <diagonal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 diagonalUp="1">
      <left style="thin">
        <color indexed="8"/>
      </left>
      <right>
        <color indexed="63"/>
      </right>
      <top style="medium"/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 diagonalUp="1">
      <left style="thin">
        <color indexed="8"/>
      </left>
      <right/>
      <top style="thin"/>
      <bottom style="medium"/>
      <diagonal style="thin">
        <color indexed="8"/>
      </diagonal>
    </border>
    <border diagonalUp="1">
      <left style="thin">
        <color indexed="8"/>
      </left>
      <right style="thin">
        <color indexed="8"/>
      </right>
      <top style="medium"/>
      <bottom style="thin">
        <color indexed="8"/>
      </bottom>
      <diagonal style="thin">
        <color indexed="8"/>
      </diagonal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0" borderId="1" applyNumberFormat="0" applyAlignment="0" applyProtection="0"/>
    <xf numFmtId="0" fontId="5" fillId="0" borderId="2" applyNumberFormat="0" applyFill="0" applyAlignment="0" applyProtection="0"/>
    <xf numFmtId="0" fontId="0" fillId="11" borderId="3" applyNumberFormat="0" applyAlignment="0" applyProtection="0"/>
    <xf numFmtId="0" fontId="6" fillId="12" borderId="1" applyNumberFormat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10" fillId="10" borderId="4" applyNumberFormat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5" borderId="9" applyNumberFormat="0" applyAlignment="0" applyProtection="0"/>
  </cellStyleXfs>
  <cellXfs count="3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14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14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16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6" borderId="15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4" borderId="15" xfId="0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20" borderId="15" xfId="0" applyFill="1" applyBorder="1" applyAlignment="1">
      <alignment/>
    </xf>
    <xf numFmtId="0" fontId="0" fillId="0" borderId="26" xfId="0" applyBorder="1" applyAlignment="1">
      <alignment/>
    </xf>
    <xf numFmtId="0" fontId="0" fillId="18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21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16" borderId="19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18" borderId="1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8" borderId="23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21" borderId="19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4" xfId="0" applyFill="1" applyBorder="1" applyAlignment="1">
      <alignment/>
    </xf>
    <xf numFmtId="0" fontId="0" fillId="18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6" xfId="0" applyFill="1" applyBorder="1" applyAlignment="1">
      <alignment/>
    </xf>
    <xf numFmtId="0" fontId="0" fillId="18" borderId="46" xfId="0" applyFill="1" applyBorder="1" applyAlignment="1">
      <alignment/>
    </xf>
    <xf numFmtId="0" fontId="0" fillId="0" borderId="47" xfId="0" applyBorder="1" applyAlignment="1">
      <alignment/>
    </xf>
    <xf numFmtId="0" fontId="0" fillId="18" borderId="11" xfId="0" applyFont="1" applyFill="1" applyBorder="1" applyAlignment="1">
      <alignment/>
    </xf>
    <xf numFmtId="0" fontId="0" fillId="21" borderId="13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6" xfId="0" applyFont="1" applyFill="1" applyBorder="1" applyAlignment="1">
      <alignment/>
    </xf>
    <xf numFmtId="0" fontId="0" fillId="19" borderId="46" xfId="0" applyFont="1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19" borderId="44" xfId="0" applyFont="1" applyFill="1" applyBorder="1" applyAlignment="1">
      <alignment/>
    </xf>
    <xf numFmtId="0" fontId="0" fillId="0" borderId="50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5" xfId="0" applyFill="1" applyBorder="1" applyAlignment="1">
      <alignment/>
    </xf>
    <xf numFmtId="0" fontId="19" fillId="14" borderId="28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/>
    </xf>
    <xf numFmtId="0" fontId="0" fillId="21" borderId="19" xfId="0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0" fillId="0" borderId="12" xfId="0" applyBorder="1" applyAlignment="1">
      <alignment/>
    </xf>
    <xf numFmtId="0" fontId="22" fillId="0" borderId="0" xfId="0" applyFont="1" applyAlignment="1">
      <alignment/>
    </xf>
    <xf numFmtId="0" fontId="0" fillId="0" borderId="51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6" borderId="23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0" fontId="0" fillId="18" borderId="46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44" xfId="0" applyFill="1" applyBorder="1" applyAlignment="1">
      <alignment horizontal="center"/>
    </xf>
    <xf numFmtId="0" fontId="0" fillId="18" borderId="13" xfId="0" applyFont="1" applyFill="1" applyBorder="1" applyAlignment="1">
      <alignment horizontal="center"/>
    </xf>
    <xf numFmtId="0" fontId="0" fillId="19" borderId="46" xfId="0" applyFont="1" applyFill="1" applyBorder="1" applyAlignment="1">
      <alignment horizontal="center"/>
    </xf>
    <xf numFmtId="0" fontId="0" fillId="19" borderId="44" xfId="0" applyFont="1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5" xfId="0" applyBorder="1" applyAlignment="1">
      <alignment/>
    </xf>
    <xf numFmtId="0" fontId="22" fillId="0" borderId="38" xfId="0" applyFont="1" applyBorder="1" applyAlignment="1">
      <alignment/>
    </xf>
    <xf numFmtId="0" fontId="22" fillId="0" borderId="36" xfId="0" applyFont="1" applyBorder="1" applyAlignment="1">
      <alignment/>
    </xf>
    <xf numFmtId="0" fontId="0" fillId="0" borderId="56" xfId="0" applyBorder="1" applyAlignment="1">
      <alignment horizontal="center"/>
    </xf>
    <xf numFmtId="0" fontId="0" fillId="16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4" borderId="19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16" borderId="11" xfId="0" applyFont="1" applyFill="1" applyBorder="1" applyAlignment="1">
      <alignment/>
    </xf>
    <xf numFmtId="0" fontId="0" fillId="16" borderId="11" xfId="0" applyFont="1" applyFill="1" applyBorder="1" applyAlignment="1">
      <alignment horizontal="center"/>
    </xf>
    <xf numFmtId="0" fontId="0" fillId="16" borderId="13" xfId="0" applyFont="1" applyFill="1" applyBorder="1" applyAlignment="1">
      <alignment/>
    </xf>
    <xf numFmtId="0" fontId="0" fillId="16" borderId="13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6" xfId="0" applyFont="1" applyBorder="1" applyAlignment="1">
      <alignment/>
    </xf>
    <xf numFmtId="0" fontId="0" fillId="20" borderId="46" xfId="0" applyFont="1" applyFill="1" applyBorder="1" applyAlignment="1">
      <alignment/>
    </xf>
    <xf numFmtId="0" fontId="0" fillId="20" borderId="46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44" xfId="0" applyFont="1" applyBorder="1" applyAlignment="1">
      <alignment/>
    </xf>
    <xf numFmtId="0" fontId="0" fillId="20" borderId="44" xfId="0" applyFont="1" applyFill="1" applyBorder="1" applyAlignment="1">
      <alignment/>
    </xf>
    <xf numFmtId="0" fontId="0" fillId="20" borderId="44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0" fillId="17" borderId="13" xfId="0" applyFont="1" applyFill="1" applyBorder="1" applyAlignment="1">
      <alignment/>
    </xf>
    <xf numFmtId="0" fontId="0" fillId="17" borderId="13" xfId="0" applyFill="1" applyBorder="1" applyAlignment="1">
      <alignment horizontal="center"/>
    </xf>
    <xf numFmtId="0" fontId="0" fillId="4" borderId="44" xfId="0" applyFont="1" applyFill="1" applyBorder="1" applyAlignment="1">
      <alignment/>
    </xf>
    <xf numFmtId="0" fontId="0" fillId="4" borderId="44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4" borderId="46" xfId="0" applyFill="1" applyBorder="1" applyAlignment="1">
      <alignment/>
    </xf>
    <xf numFmtId="0" fontId="0" fillId="4" borderId="46" xfId="0" applyFill="1" applyBorder="1" applyAlignment="1">
      <alignment horizontal="center"/>
    </xf>
    <xf numFmtId="0" fontId="23" fillId="0" borderId="42" xfId="50" applyNumberFormat="1" applyFont="1" applyFill="1" applyBorder="1" applyAlignment="1" applyProtection="1">
      <alignment horizontal="left" vertical="center"/>
      <protection locked="0"/>
    </xf>
    <xf numFmtId="0" fontId="23" fillId="0" borderId="47" xfId="50" applyNumberFormat="1" applyFont="1" applyFill="1" applyBorder="1" applyAlignment="1" applyProtection="1">
      <alignment horizontal="left" vertical="center"/>
      <protection locked="0"/>
    </xf>
    <xf numFmtId="0" fontId="23" fillId="0" borderId="45" xfId="50" applyNumberFormat="1" applyFont="1" applyFill="1" applyBorder="1" applyAlignment="1" applyProtection="1">
      <alignment horizontal="left" vertical="center"/>
      <protection locked="0"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48" xfId="0" applyFont="1" applyBorder="1" applyAlignment="1">
      <alignment/>
    </xf>
    <xf numFmtId="0" fontId="23" fillId="0" borderId="30" xfId="0" applyFont="1" applyFill="1" applyBorder="1" applyAlignment="1">
      <alignment/>
    </xf>
    <xf numFmtId="0" fontId="23" fillId="0" borderId="47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0" xfId="0" applyFont="1" applyAlignment="1">
      <alignment/>
    </xf>
    <xf numFmtId="0" fontId="23" fillId="0" borderId="45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61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27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5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22" borderId="0" xfId="0" applyFill="1" applyAlignment="1">
      <alignment/>
    </xf>
    <xf numFmtId="0" fontId="19" fillId="22" borderId="16" xfId="0" applyFont="1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/>
    </xf>
    <xf numFmtId="1" fontId="0" fillId="22" borderId="16" xfId="0" applyNumberFormat="1" applyFill="1" applyBorder="1" applyAlignment="1">
      <alignment horizontal="center"/>
    </xf>
    <xf numFmtId="0" fontId="0" fillId="22" borderId="62" xfId="0" applyFill="1" applyBorder="1" applyAlignment="1">
      <alignment horizontal="center"/>
    </xf>
    <xf numFmtId="0" fontId="19" fillId="22" borderId="0" xfId="0" applyFont="1" applyFill="1" applyAlignment="1">
      <alignment/>
    </xf>
    <xf numFmtId="0" fontId="24" fillId="23" borderId="0" xfId="0" applyFont="1" applyFill="1" applyAlignment="1">
      <alignment horizontal="left"/>
    </xf>
    <xf numFmtId="0" fontId="0" fillId="0" borderId="62" xfId="0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16" borderId="63" xfId="0" applyFont="1" applyFill="1" applyBorder="1" applyAlignment="1">
      <alignment/>
    </xf>
    <xf numFmtId="0" fontId="0" fillId="20" borderId="10" xfId="0" applyFill="1" applyBorder="1" applyAlignment="1">
      <alignment/>
    </xf>
    <xf numFmtId="0" fontId="21" fillId="0" borderId="0" xfId="0" applyFont="1" applyAlignment="1">
      <alignment horizontal="center"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19" fillId="24" borderId="16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/>
    </xf>
    <xf numFmtId="1" fontId="0" fillId="24" borderId="16" xfId="0" applyNumberFormat="1" applyFill="1" applyBorder="1" applyAlignment="1">
      <alignment horizontal="center"/>
    </xf>
    <xf numFmtId="0" fontId="0" fillId="24" borderId="62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14" borderId="49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50" xfId="0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0" fillId="14" borderId="2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4" borderId="23" xfId="0" applyFill="1" applyBorder="1" applyAlignment="1">
      <alignment horizontal="center" vertical="center"/>
    </xf>
    <xf numFmtId="0" fontId="0" fillId="14" borderId="6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14" borderId="57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26" borderId="11" xfId="0" applyFont="1" applyFill="1" applyBorder="1" applyAlignment="1">
      <alignment horizontal="center" vertical="center" wrapText="1"/>
    </xf>
    <xf numFmtId="0" fontId="19" fillId="27" borderId="16" xfId="0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 vertical="center"/>
    </xf>
    <xf numFmtId="0" fontId="19" fillId="14" borderId="0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9" fillId="28" borderId="16" xfId="0" applyFont="1" applyFill="1" applyBorder="1" applyAlignment="1">
      <alignment horizontal="center" vertical="center" wrapText="1"/>
    </xf>
    <xf numFmtId="0" fontId="19" fillId="29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65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9" fillId="29" borderId="15" xfId="0" applyFont="1" applyFill="1" applyBorder="1" applyAlignment="1">
      <alignment horizontal="center" vertical="center"/>
    </xf>
    <xf numFmtId="0" fontId="19" fillId="29" borderId="11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/>
    </xf>
    <xf numFmtId="0" fontId="19" fillId="29" borderId="46" xfId="0" applyFont="1" applyFill="1" applyBorder="1" applyAlignment="1">
      <alignment horizontal="center" vertical="center"/>
    </xf>
    <xf numFmtId="0" fontId="19" fillId="29" borderId="44" xfId="0" applyFont="1" applyFill="1" applyBorder="1" applyAlignment="1">
      <alignment horizontal="center" vertical="center"/>
    </xf>
    <xf numFmtId="0" fontId="19" fillId="29" borderId="11" xfId="0" applyFont="1" applyFill="1" applyBorder="1" applyAlignment="1">
      <alignment horizontal="center" vertical="center"/>
    </xf>
    <xf numFmtId="0" fontId="19" fillId="29" borderId="19" xfId="0" applyFont="1" applyFill="1" applyBorder="1" applyAlignment="1">
      <alignment horizontal="center" vertical="center"/>
    </xf>
    <xf numFmtId="0" fontId="19" fillId="29" borderId="23" xfId="0" applyFont="1" applyFill="1" applyBorder="1" applyAlignment="1">
      <alignment horizontal="center" vertical="center"/>
    </xf>
    <xf numFmtId="0" fontId="19" fillId="29" borderId="22" xfId="0" applyFont="1" applyFill="1" applyBorder="1" applyAlignment="1">
      <alignment horizontal="center" vertical="center"/>
    </xf>
    <xf numFmtId="0" fontId="19" fillId="29" borderId="29" xfId="0" applyFont="1" applyFill="1" applyBorder="1" applyAlignment="1">
      <alignment horizontal="center"/>
    </xf>
    <xf numFmtId="0" fontId="19" fillId="29" borderId="35" xfId="0" applyFont="1" applyFill="1" applyBorder="1" applyAlignment="1">
      <alignment horizontal="center"/>
    </xf>
    <xf numFmtId="0" fontId="19" fillId="29" borderId="32" xfId="0" applyFont="1" applyFill="1" applyBorder="1" applyAlignment="1">
      <alignment horizontal="center"/>
    </xf>
    <xf numFmtId="0" fontId="19" fillId="29" borderId="51" xfId="0" applyFont="1" applyFill="1" applyBorder="1" applyAlignment="1">
      <alignment horizontal="center"/>
    </xf>
    <xf numFmtId="0" fontId="19" fillId="29" borderId="38" xfId="0" applyFont="1" applyFill="1" applyBorder="1" applyAlignment="1">
      <alignment horizontal="center"/>
    </xf>
    <xf numFmtId="0" fontId="19" fillId="29" borderId="10" xfId="0" applyFont="1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23" fillId="0" borderId="21" xfId="0" applyFont="1" applyBorder="1" applyAlignment="1">
      <alignment/>
    </xf>
    <xf numFmtId="0" fontId="0" fillId="18" borderId="23" xfId="0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17" borderId="11" xfId="0" applyFont="1" applyFill="1" applyBorder="1" applyAlignment="1">
      <alignment horizontal="center"/>
    </xf>
    <xf numFmtId="0" fontId="0" fillId="13" borderId="26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3" xfId="0" applyFont="1" applyFill="1" applyBorder="1" applyAlignment="1">
      <alignment horizontal="center"/>
    </xf>
    <xf numFmtId="0" fontId="23" fillId="0" borderId="48" xfId="50" applyNumberFormat="1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/>
    </xf>
    <xf numFmtId="0" fontId="0" fillId="16" borderId="44" xfId="0" applyFont="1" applyFill="1" applyBorder="1" applyAlignment="1">
      <alignment/>
    </xf>
    <xf numFmtId="0" fontId="0" fillId="16" borderId="44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85" xfId="0" applyFont="1" applyBorder="1" applyAlignment="1">
      <alignment/>
    </xf>
    <xf numFmtId="0" fontId="0" fillId="18" borderId="85" xfId="0" applyFont="1" applyFill="1" applyBorder="1" applyAlignment="1">
      <alignment/>
    </xf>
    <xf numFmtId="0" fontId="0" fillId="18" borderId="85" xfId="0" applyFill="1" applyBorder="1" applyAlignment="1">
      <alignment horizontal="center"/>
    </xf>
    <xf numFmtId="0" fontId="23" fillId="0" borderId="86" xfId="0" applyFont="1" applyBorder="1" applyAlignment="1">
      <alignment/>
    </xf>
    <xf numFmtId="0" fontId="0" fillId="0" borderId="85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/>
    </xf>
    <xf numFmtId="0" fontId="0" fillId="0" borderId="89" xfId="0" applyFill="1" applyBorder="1" applyAlignment="1">
      <alignment horizontal="center"/>
    </xf>
    <xf numFmtId="0" fontId="0" fillId="30" borderId="10" xfId="0" applyFill="1" applyBorder="1" applyAlignment="1">
      <alignment horizontal="center" vertical="center"/>
    </xf>
    <xf numFmtId="0" fontId="0" fillId="31" borderId="12" xfId="0" applyFill="1" applyBorder="1" applyAlignment="1">
      <alignment horizontal="center"/>
    </xf>
    <xf numFmtId="0" fontId="0" fillId="31" borderId="41" xfId="0" applyFill="1" applyBorder="1" applyAlignment="1">
      <alignment horizontal="center"/>
    </xf>
    <xf numFmtId="0" fontId="0" fillId="31" borderId="42" xfId="0" applyFill="1" applyBorder="1" applyAlignment="1">
      <alignment horizontal="center"/>
    </xf>
    <xf numFmtId="0" fontId="0" fillId="31" borderId="26" xfId="0" applyFill="1" applyBorder="1" applyAlignment="1">
      <alignment horizontal="center"/>
    </xf>
    <xf numFmtId="0" fontId="0" fillId="31" borderId="47" xfId="0" applyFill="1" applyBorder="1" applyAlignment="1">
      <alignment horizontal="center"/>
    </xf>
    <xf numFmtId="0" fontId="0" fillId="31" borderId="45" xfId="0" applyFill="1" applyBorder="1" applyAlignment="1">
      <alignment horizontal="center"/>
    </xf>
    <xf numFmtId="0" fontId="0" fillId="31" borderId="48" xfId="0" applyFill="1" applyBorder="1" applyAlignment="1">
      <alignment horizontal="center"/>
    </xf>
    <xf numFmtId="0" fontId="0" fillId="31" borderId="43" xfId="0" applyFill="1" applyBorder="1" applyAlignment="1">
      <alignment horizontal="center"/>
    </xf>
    <xf numFmtId="0" fontId="0" fillId="30" borderId="23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0" fillId="30" borderId="46" xfId="0" applyFill="1" applyBorder="1" applyAlignment="1">
      <alignment horizontal="center"/>
    </xf>
    <xf numFmtId="0" fontId="0" fillId="30" borderId="44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0" fontId="0" fillId="30" borderId="19" xfId="0" applyFill="1" applyBorder="1" applyAlignment="1">
      <alignment horizontal="center"/>
    </xf>
    <xf numFmtId="0" fontId="0" fillId="31" borderId="86" xfId="0" applyFill="1" applyBorder="1" applyAlignment="1">
      <alignment horizontal="center"/>
    </xf>
    <xf numFmtId="0" fontId="0" fillId="31" borderId="30" xfId="0" applyFill="1" applyBorder="1" applyAlignment="1">
      <alignment horizontal="center"/>
    </xf>
    <xf numFmtId="0" fontId="0" fillId="31" borderId="37" xfId="0" applyFill="1" applyBorder="1" applyAlignment="1">
      <alignment horizontal="center"/>
    </xf>
    <xf numFmtId="0" fontId="0" fillId="31" borderId="29" xfId="0" applyFill="1" applyBorder="1" applyAlignment="1">
      <alignment horizontal="center"/>
    </xf>
    <xf numFmtId="0" fontId="0" fillId="31" borderId="35" xfId="0" applyFill="1" applyBorder="1" applyAlignment="1">
      <alignment horizontal="center"/>
    </xf>
    <xf numFmtId="0" fontId="0" fillId="31" borderId="33" xfId="0" applyFill="1" applyBorder="1" applyAlignment="1">
      <alignment horizontal="center"/>
    </xf>
    <xf numFmtId="0" fontId="0" fillId="31" borderId="53" xfId="0" applyFill="1" applyBorder="1" applyAlignment="1">
      <alignment horizontal="center"/>
    </xf>
    <xf numFmtId="0" fontId="0" fillId="31" borderId="90" xfId="0" applyFill="1" applyBorder="1" applyAlignment="1">
      <alignment horizontal="center"/>
    </xf>
    <xf numFmtId="0" fontId="0" fillId="31" borderId="55" xfId="0" applyFill="1" applyBorder="1" applyAlignment="1">
      <alignment horizontal="center"/>
    </xf>
    <xf numFmtId="0" fontId="0" fillId="31" borderId="18" xfId="0" applyFill="1" applyBorder="1" applyAlignment="1">
      <alignment horizontal="center"/>
    </xf>
    <xf numFmtId="0" fontId="0" fillId="31" borderId="23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31" borderId="46" xfId="0" applyFill="1" applyBorder="1" applyAlignment="1">
      <alignment horizontal="center"/>
    </xf>
    <xf numFmtId="0" fontId="0" fillId="31" borderId="44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0" fontId="0" fillId="31" borderId="19" xfId="0" applyFill="1" applyBorder="1" applyAlignment="1">
      <alignment horizontal="center"/>
    </xf>
    <xf numFmtId="0" fontId="0" fillId="31" borderId="85" xfId="0" applyFill="1" applyBorder="1" applyAlignment="1">
      <alignment horizontal="center"/>
    </xf>
    <xf numFmtId="0" fontId="0" fillId="31" borderId="32" xfId="0" applyFill="1" applyBorder="1" applyAlignment="1">
      <alignment horizontal="center"/>
    </xf>
    <xf numFmtId="0" fontId="0" fillId="31" borderId="51" xfId="0" applyFill="1" applyBorder="1" applyAlignment="1">
      <alignment horizontal="center"/>
    </xf>
    <xf numFmtId="0" fontId="0" fillId="31" borderId="38" xfId="0" applyFill="1" applyBorder="1" applyAlignment="1">
      <alignment horizontal="center"/>
    </xf>
    <xf numFmtId="0" fontId="0" fillId="31" borderId="91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/>
    </xf>
    <xf numFmtId="0" fontId="21" fillId="0" borderId="11" xfId="0" applyFont="1" applyBorder="1" applyAlignment="1">
      <alignment horizontal="center" textRotation="90"/>
    </xf>
    <xf numFmtId="0" fontId="21" fillId="0" borderId="12" xfId="0" applyFont="1" applyBorder="1" applyAlignment="1">
      <alignment horizontal="center" textRotation="90"/>
    </xf>
    <xf numFmtId="0" fontId="21" fillId="0" borderId="13" xfId="0" applyFont="1" applyBorder="1" applyAlignment="1">
      <alignment horizontal="center" textRotation="90"/>
    </xf>
    <xf numFmtId="0" fontId="26" fillId="0" borderId="11" xfId="0" applyFont="1" applyBorder="1" applyAlignment="1">
      <alignment horizontal="center" textRotation="90"/>
    </xf>
    <xf numFmtId="0" fontId="26" fillId="0" borderId="12" xfId="0" applyFont="1" applyBorder="1" applyAlignment="1">
      <alignment horizontal="center" textRotation="90"/>
    </xf>
    <xf numFmtId="0" fontId="26" fillId="0" borderId="13" xfId="0" applyFont="1" applyBorder="1" applyAlignment="1">
      <alignment horizontal="center" textRotation="90"/>
    </xf>
    <xf numFmtId="0" fontId="0" fillId="32" borderId="48" xfId="0" applyFill="1" applyBorder="1" applyAlignment="1">
      <alignment/>
    </xf>
    <xf numFmtId="0" fontId="19" fillId="33" borderId="1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23" borderId="0" xfId="0" applyFont="1" applyFill="1" applyAlignment="1">
      <alignment horizontal="center" vertical="center" textRotation="90"/>
    </xf>
    <xf numFmtId="0" fontId="23" fillId="0" borderId="57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 Equipes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 1 1" xfId="57"/>
    <cellStyle name="Titre 1 1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3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8.8515625" style="0" customWidth="1"/>
    <col min="2" max="2" width="19.57421875" style="0" customWidth="1"/>
    <col min="3" max="3" width="4.28125" style="1" customWidth="1"/>
    <col min="4" max="4" width="22.28125" style="0" customWidth="1"/>
    <col min="5" max="6" width="6.00390625" style="26" customWidth="1"/>
    <col min="7" max="7" width="4.140625" style="0" customWidth="1"/>
  </cols>
  <sheetData>
    <row r="1" spans="4:8" ht="12.75">
      <c r="D1" s="3"/>
      <c r="E1" s="213" t="s">
        <v>0</v>
      </c>
      <c r="F1" s="208"/>
      <c r="G1" s="208" t="s">
        <v>368</v>
      </c>
      <c r="H1" s="208"/>
    </row>
    <row r="2" spans="1:6" ht="12.75">
      <c r="A2" s="203" t="s">
        <v>4</v>
      </c>
      <c r="B2" s="203" t="s">
        <v>5</v>
      </c>
      <c r="C2" s="25"/>
      <c r="D2" s="204" t="s">
        <v>203</v>
      </c>
      <c r="E2" s="209" t="s">
        <v>6</v>
      </c>
      <c r="F2" s="209" t="s">
        <v>7</v>
      </c>
    </row>
    <row r="3" spans="1:6" ht="12.75">
      <c r="A3" s="205" t="s">
        <v>31</v>
      </c>
      <c r="B3" s="205" t="s">
        <v>35</v>
      </c>
      <c r="C3" s="25" t="s">
        <v>230</v>
      </c>
      <c r="D3" s="206" t="s">
        <v>134</v>
      </c>
      <c r="E3" s="210">
        <v>0</v>
      </c>
      <c r="F3" s="210">
        <v>0</v>
      </c>
    </row>
    <row r="4" spans="1:6" ht="12.75">
      <c r="A4" s="205" t="s">
        <v>90</v>
      </c>
      <c r="B4" s="205" t="s">
        <v>94</v>
      </c>
      <c r="C4" s="25" t="s">
        <v>230</v>
      </c>
      <c r="D4" s="206" t="s">
        <v>201</v>
      </c>
      <c r="E4" s="210">
        <v>8</v>
      </c>
      <c r="F4" s="210">
        <v>43</v>
      </c>
    </row>
    <row r="5" spans="1:6" ht="12.75">
      <c r="A5" s="205" t="s">
        <v>76</v>
      </c>
      <c r="B5" s="205" t="s">
        <v>78</v>
      </c>
      <c r="C5" s="25" t="s">
        <v>230</v>
      </c>
      <c r="D5" s="206" t="s">
        <v>175</v>
      </c>
      <c r="E5" s="210">
        <v>5</v>
      </c>
      <c r="F5" s="210">
        <v>21</v>
      </c>
    </row>
    <row r="6" spans="1:6" ht="12.75">
      <c r="A6" s="205" t="s">
        <v>81</v>
      </c>
      <c r="B6" s="205" t="s">
        <v>83</v>
      </c>
      <c r="C6" s="25" t="s">
        <v>231</v>
      </c>
      <c r="D6" s="206" t="s">
        <v>155</v>
      </c>
      <c r="E6" s="210">
        <v>7</v>
      </c>
      <c r="F6" s="210">
        <v>30</v>
      </c>
    </row>
    <row r="7" spans="1:6" ht="12.75">
      <c r="A7" s="205" t="s">
        <v>76</v>
      </c>
      <c r="B7" s="205" t="s">
        <v>77</v>
      </c>
      <c r="C7" s="25" t="s">
        <v>230</v>
      </c>
      <c r="D7" s="206" t="s">
        <v>173</v>
      </c>
      <c r="E7" s="210">
        <v>15</v>
      </c>
      <c r="F7" s="210">
        <v>32</v>
      </c>
    </row>
    <row r="8" spans="1:6" ht="12.75">
      <c r="A8" s="205" t="s">
        <v>90</v>
      </c>
      <c r="B8" s="205" t="s">
        <v>91</v>
      </c>
      <c r="C8" s="25" t="s">
        <v>230</v>
      </c>
      <c r="D8" s="206" t="s">
        <v>199</v>
      </c>
      <c r="E8" s="210">
        <v>5</v>
      </c>
      <c r="F8" s="210">
        <v>29</v>
      </c>
    </row>
    <row r="9" spans="1:6" ht="12.75">
      <c r="A9" s="205" t="s">
        <v>17</v>
      </c>
      <c r="B9" s="205" t="s">
        <v>20</v>
      </c>
      <c r="C9" s="25" t="s">
        <v>230</v>
      </c>
      <c r="D9" s="206" t="s">
        <v>130</v>
      </c>
      <c r="E9" s="210">
        <v>13</v>
      </c>
      <c r="F9" s="210">
        <v>32</v>
      </c>
    </row>
    <row r="10" spans="1:6" ht="12.75">
      <c r="A10" s="205" t="s">
        <v>144</v>
      </c>
      <c r="B10" s="205" t="s">
        <v>145</v>
      </c>
      <c r="C10" s="25" t="s">
        <v>230</v>
      </c>
      <c r="D10" s="206" t="s">
        <v>191</v>
      </c>
      <c r="E10" s="210">
        <v>22</v>
      </c>
      <c r="F10" s="210">
        <v>41</v>
      </c>
    </row>
    <row r="11" spans="1:6" ht="12.75">
      <c r="A11" s="205" t="s">
        <v>71</v>
      </c>
      <c r="B11" s="205" t="s">
        <v>75</v>
      </c>
      <c r="C11" s="25" t="s">
        <v>230</v>
      </c>
      <c r="D11" s="206" t="s">
        <v>150</v>
      </c>
      <c r="E11" s="210">
        <v>17</v>
      </c>
      <c r="F11" s="210">
        <v>30</v>
      </c>
    </row>
    <row r="12" spans="1:6" ht="12.75">
      <c r="A12" s="205" t="s">
        <v>235</v>
      </c>
      <c r="B12" s="205" t="s">
        <v>236</v>
      </c>
      <c r="C12" s="25" t="s">
        <v>230</v>
      </c>
      <c r="D12" s="206" t="s">
        <v>237</v>
      </c>
      <c r="E12" s="212"/>
      <c r="F12" s="212"/>
    </row>
    <row r="13" spans="1:6" ht="12.75">
      <c r="A13" s="205" t="s">
        <v>36</v>
      </c>
      <c r="B13" s="205" t="s">
        <v>38</v>
      </c>
      <c r="C13" s="25" t="s">
        <v>230</v>
      </c>
      <c r="D13" s="206" t="s">
        <v>207</v>
      </c>
      <c r="E13" s="210">
        <v>16</v>
      </c>
      <c r="F13" s="210">
        <v>33</v>
      </c>
    </row>
    <row r="14" spans="1:6" ht="12.75">
      <c r="A14" s="205" t="s">
        <v>138</v>
      </c>
      <c r="B14" s="205" t="s">
        <v>139</v>
      </c>
      <c r="C14" s="25" t="s">
        <v>230</v>
      </c>
      <c r="D14" s="206" t="s">
        <v>218</v>
      </c>
      <c r="E14" s="210">
        <v>15</v>
      </c>
      <c r="F14" s="210">
        <v>34</v>
      </c>
    </row>
    <row r="15" spans="1:6" ht="12.75">
      <c r="A15" s="205" t="s">
        <v>41</v>
      </c>
      <c r="B15" s="205" t="s">
        <v>42</v>
      </c>
      <c r="C15" s="25" t="s">
        <v>230</v>
      </c>
      <c r="D15" s="206" t="s">
        <v>152</v>
      </c>
      <c r="E15" s="210">
        <v>25</v>
      </c>
      <c r="F15" s="210">
        <v>35</v>
      </c>
    </row>
    <row r="16" spans="1:6" ht="12.75">
      <c r="A16" s="205" t="s">
        <v>22</v>
      </c>
      <c r="B16" s="205" t="s">
        <v>26</v>
      </c>
      <c r="C16" s="25" t="s">
        <v>230</v>
      </c>
      <c r="D16" s="206" t="s">
        <v>113</v>
      </c>
      <c r="E16" s="210">
        <v>13</v>
      </c>
      <c r="F16" s="210">
        <v>34</v>
      </c>
    </row>
    <row r="17" spans="1:6" ht="12.75">
      <c r="A17" s="205" t="s">
        <v>22</v>
      </c>
      <c r="B17" s="205" t="s">
        <v>23</v>
      </c>
      <c r="C17" s="25" t="s">
        <v>230</v>
      </c>
      <c r="D17" s="206" t="s">
        <v>117</v>
      </c>
      <c r="E17" s="210">
        <v>7</v>
      </c>
      <c r="F17" s="210">
        <v>28</v>
      </c>
    </row>
    <row r="18" spans="1:6" ht="12.75">
      <c r="A18" s="205" t="s">
        <v>81</v>
      </c>
      <c r="B18" s="205" t="s">
        <v>84</v>
      </c>
      <c r="C18" s="25" t="s">
        <v>231</v>
      </c>
      <c r="D18" s="206" t="s">
        <v>128</v>
      </c>
      <c r="E18" s="210">
        <v>0</v>
      </c>
      <c r="F18" s="210">
        <v>27</v>
      </c>
    </row>
    <row r="19" spans="1:6" ht="12.75">
      <c r="A19" s="205" t="s">
        <v>31</v>
      </c>
      <c r="B19" s="205" t="s">
        <v>33</v>
      </c>
      <c r="C19" s="25" t="s">
        <v>230</v>
      </c>
      <c r="D19" s="206" t="s">
        <v>112</v>
      </c>
      <c r="E19" s="210">
        <v>13</v>
      </c>
      <c r="F19" s="210">
        <v>29</v>
      </c>
    </row>
    <row r="20" spans="1:6" ht="12.75">
      <c r="A20" s="205" t="s">
        <v>62</v>
      </c>
      <c r="B20" s="205" t="s">
        <v>64</v>
      </c>
      <c r="C20" s="25" t="s">
        <v>230</v>
      </c>
      <c r="D20" s="206" t="s">
        <v>189</v>
      </c>
      <c r="E20" s="210">
        <v>20</v>
      </c>
      <c r="F20" s="210">
        <v>36</v>
      </c>
    </row>
    <row r="21" spans="1:6" ht="12.75">
      <c r="A21" s="205" t="s">
        <v>67</v>
      </c>
      <c r="B21" s="205" t="s">
        <v>69</v>
      </c>
      <c r="C21" s="25" t="s">
        <v>231</v>
      </c>
      <c r="D21" s="206" t="s">
        <v>185</v>
      </c>
      <c r="E21" s="210">
        <v>7</v>
      </c>
      <c r="F21" s="210">
        <v>23</v>
      </c>
    </row>
    <row r="22" spans="1:6" ht="12.75">
      <c r="A22" s="205" t="s">
        <v>100</v>
      </c>
      <c r="B22" s="205" t="s">
        <v>159</v>
      </c>
      <c r="C22" s="25" t="s">
        <v>230</v>
      </c>
      <c r="D22" s="206" t="s">
        <v>166</v>
      </c>
      <c r="E22" s="210">
        <v>9</v>
      </c>
      <c r="F22" s="210">
        <v>36</v>
      </c>
    </row>
    <row r="23" spans="1:6" ht="12.75">
      <c r="A23" s="205" t="s">
        <v>100</v>
      </c>
      <c r="B23" s="205" t="s">
        <v>162</v>
      </c>
      <c r="C23" s="25" t="s">
        <v>230</v>
      </c>
      <c r="D23" s="206" t="s">
        <v>167</v>
      </c>
      <c r="E23" s="210">
        <v>1</v>
      </c>
      <c r="F23" s="210">
        <v>28</v>
      </c>
    </row>
    <row r="24" spans="1:6" ht="12.75">
      <c r="A24" s="205" t="s">
        <v>41</v>
      </c>
      <c r="B24" s="205" t="s">
        <v>44</v>
      </c>
      <c r="C24" s="25" t="s">
        <v>230</v>
      </c>
      <c r="D24" s="206" t="s">
        <v>206</v>
      </c>
      <c r="E24" s="210">
        <v>16</v>
      </c>
      <c r="F24" s="210">
        <v>32</v>
      </c>
    </row>
    <row r="25" spans="1:6" ht="12.75">
      <c r="A25" s="205" t="s">
        <v>51</v>
      </c>
      <c r="B25" s="205" t="s">
        <v>54</v>
      </c>
      <c r="C25" s="25" t="s">
        <v>231</v>
      </c>
      <c r="D25" s="206" t="s">
        <v>209</v>
      </c>
      <c r="E25" s="210">
        <v>1</v>
      </c>
      <c r="F25" s="210">
        <v>32</v>
      </c>
    </row>
    <row r="26" spans="1:6" ht="12.75">
      <c r="A26" s="205" t="s">
        <v>55</v>
      </c>
      <c r="B26" s="205" t="s">
        <v>221</v>
      </c>
      <c r="C26" s="25" t="s">
        <v>230</v>
      </c>
      <c r="D26" s="206" t="s">
        <v>154</v>
      </c>
      <c r="E26" s="210">
        <v>8</v>
      </c>
      <c r="F26" s="210">
        <v>30</v>
      </c>
    </row>
    <row r="27" spans="1:6" ht="12.75">
      <c r="A27" s="205" t="s">
        <v>100</v>
      </c>
      <c r="B27" s="205" t="s">
        <v>158</v>
      </c>
      <c r="C27" s="25" t="s">
        <v>230</v>
      </c>
      <c r="D27" s="206" t="s">
        <v>165</v>
      </c>
      <c r="E27" s="210">
        <v>2</v>
      </c>
      <c r="F27" s="210">
        <v>20</v>
      </c>
    </row>
    <row r="28" spans="1:6" ht="12.75">
      <c r="A28" s="205" t="s">
        <v>62</v>
      </c>
      <c r="B28" s="205" t="s">
        <v>63</v>
      </c>
      <c r="C28" s="25" t="s">
        <v>230</v>
      </c>
      <c r="D28" s="206" t="s">
        <v>186</v>
      </c>
      <c r="E28" s="210">
        <v>29</v>
      </c>
      <c r="F28" s="210">
        <v>37</v>
      </c>
    </row>
    <row r="29" spans="1:6" ht="12.75">
      <c r="A29" s="205" t="s">
        <v>22</v>
      </c>
      <c r="B29" s="205" t="s">
        <v>24</v>
      </c>
      <c r="C29" s="25" t="s">
        <v>230</v>
      </c>
      <c r="D29" s="206" t="s">
        <v>115</v>
      </c>
      <c r="E29" s="210">
        <v>9</v>
      </c>
      <c r="F29" s="210">
        <v>32</v>
      </c>
    </row>
    <row r="30" spans="1:6" ht="12.75">
      <c r="A30" s="205" t="s">
        <v>85</v>
      </c>
      <c r="B30" s="205" t="s">
        <v>86</v>
      </c>
      <c r="C30" s="25" t="s">
        <v>230</v>
      </c>
      <c r="D30" s="206" t="s">
        <v>196</v>
      </c>
      <c r="E30" s="210">
        <v>17</v>
      </c>
      <c r="F30" s="210">
        <v>32</v>
      </c>
    </row>
    <row r="31" spans="1:6" ht="12.75">
      <c r="A31" s="205" t="s">
        <v>85</v>
      </c>
      <c r="B31" s="205" t="s">
        <v>87</v>
      </c>
      <c r="C31" s="25" t="s">
        <v>230</v>
      </c>
      <c r="D31" s="206" t="s">
        <v>197</v>
      </c>
      <c r="E31" s="210">
        <v>17</v>
      </c>
      <c r="F31" s="210">
        <v>36</v>
      </c>
    </row>
    <row r="32" spans="1:6" ht="12.75">
      <c r="A32" s="205" t="s">
        <v>144</v>
      </c>
      <c r="B32" s="205" t="s">
        <v>147</v>
      </c>
      <c r="C32" s="25" t="s">
        <v>231</v>
      </c>
      <c r="D32" s="206" t="s">
        <v>190</v>
      </c>
      <c r="E32" s="210">
        <v>3</v>
      </c>
      <c r="F32" s="210">
        <v>35</v>
      </c>
    </row>
    <row r="33" spans="1:6" ht="12.75">
      <c r="A33" s="205" t="s">
        <v>62</v>
      </c>
      <c r="B33" s="205" t="s">
        <v>65</v>
      </c>
      <c r="C33" s="25" t="s">
        <v>230</v>
      </c>
      <c r="D33" s="206" t="s">
        <v>187</v>
      </c>
      <c r="E33" s="210">
        <v>17</v>
      </c>
      <c r="F33" s="210">
        <v>28</v>
      </c>
    </row>
    <row r="34" spans="1:6" ht="12.75">
      <c r="A34" s="205" t="s">
        <v>67</v>
      </c>
      <c r="B34" s="205" t="s">
        <v>68</v>
      </c>
      <c r="C34" s="25" t="s">
        <v>231</v>
      </c>
      <c r="D34" s="206" t="s">
        <v>124</v>
      </c>
      <c r="E34" s="210">
        <v>18</v>
      </c>
      <c r="F34" s="210">
        <v>24</v>
      </c>
    </row>
    <row r="35" spans="1:6" ht="12.75">
      <c r="A35" s="205" t="s">
        <v>17</v>
      </c>
      <c r="B35" s="205" t="s">
        <v>21</v>
      </c>
      <c r="C35" s="25" t="s">
        <v>230</v>
      </c>
      <c r="D35" s="206" t="s">
        <v>111</v>
      </c>
      <c r="E35" s="210">
        <v>14</v>
      </c>
      <c r="F35" s="210">
        <v>37</v>
      </c>
    </row>
    <row r="36" spans="1:6" ht="12.75">
      <c r="A36" s="205" t="s">
        <v>90</v>
      </c>
      <c r="B36" s="205" t="s">
        <v>92</v>
      </c>
      <c r="C36" s="25" t="s">
        <v>230</v>
      </c>
      <c r="D36" s="206" t="s">
        <v>200</v>
      </c>
      <c r="E36" s="210">
        <v>10</v>
      </c>
      <c r="F36" s="210">
        <v>32</v>
      </c>
    </row>
    <row r="37" spans="1:6" ht="12.75">
      <c r="A37" s="205" t="s">
        <v>235</v>
      </c>
      <c r="B37" s="205" t="s">
        <v>236</v>
      </c>
      <c r="C37" s="25" t="s">
        <v>231</v>
      </c>
      <c r="D37" s="206" t="s">
        <v>240</v>
      </c>
      <c r="E37" s="212"/>
      <c r="F37" s="212"/>
    </row>
    <row r="38" spans="1:6" ht="12.75">
      <c r="A38" s="205" t="s">
        <v>51</v>
      </c>
      <c r="B38" s="205" t="s">
        <v>53</v>
      </c>
      <c r="C38" s="25" t="s">
        <v>231</v>
      </c>
      <c r="D38" s="206" t="s">
        <v>226</v>
      </c>
      <c r="E38" s="210">
        <v>7</v>
      </c>
      <c r="F38" s="210">
        <v>28</v>
      </c>
    </row>
    <row r="39" spans="1:6" ht="12.75">
      <c r="A39" s="205" t="s">
        <v>41</v>
      </c>
      <c r="B39" s="205" t="s">
        <v>43</v>
      </c>
      <c r="C39" s="25" t="s">
        <v>230</v>
      </c>
      <c r="D39" s="206" t="s">
        <v>223</v>
      </c>
      <c r="E39" s="210">
        <v>23</v>
      </c>
      <c r="F39" s="210">
        <v>37</v>
      </c>
    </row>
    <row r="40" spans="1:6" ht="12.75">
      <c r="A40" s="205" t="s">
        <v>12</v>
      </c>
      <c r="B40" s="205" t="s">
        <v>14</v>
      </c>
      <c r="C40" s="25" t="s">
        <v>230</v>
      </c>
      <c r="D40" s="206" t="s">
        <v>136</v>
      </c>
      <c r="E40" s="210">
        <v>22</v>
      </c>
      <c r="F40" s="210">
        <v>34</v>
      </c>
    </row>
    <row r="41" spans="1:6" ht="12.75">
      <c r="A41" s="205" t="s">
        <v>85</v>
      </c>
      <c r="B41" s="205" t="s">
        <v>88</v>
      </c>
      <c r="C41" s="25" t="s">
        <v>230</v>
      </c>
      <c r="D41" s="206" t="s">
        <v>106</v>
      </c>
      <c r="E41" s="210">
        <v>21</v>
      </c>
      <c r="F41" s="210">
        <v>38</v>
      </c>
    </row>
    <row r="42" spans="1:6" ht="12.75">
      <c r="A42" s="205" t="s">
        <v>55</v>
      </c>
      <c r="B42" s="205" t="s">
        <v>60</v>
      </c>
      <c r="C42" s="25" t="s">
        <v>230</v>
      </c>
      <c r="D42" s="206" t="s">
        <v>122</v>
      </c>
      <c r="E42" s="210">
        <v>4</v>
      </c>
      <c r="F42" s="210">
        <v>35</v>
      </c>
    </row>
    <row r="43" spans="1:6" ht="12.75">
      <c r="A43" s="205" t="s">
        <v>55</v>
      </c>
      <c r="B43" s="205" t="s">
        <v>56</v>
      </c>
      <c r="C43" s="25" t="s">
        <v>231</v>
      </c>
      <c r="D43" s="206" t="s">
        <v>211</v>
      </c>
      <c r="E43" s="210">
        <v>6</v>
      </c>
      <c r="F43" s="210">
        <v>38</v>
      </c>
    </row>
    <row r="44" spans="1:6" ht="12.75">
      <c r="A44" s="205" t="s">
        <v>143</v>
      </c>
      <c r="B44" s="205" t="s">
        <v>169</v>
      </c>
      <c r="C44" s="25" t="s">
        <v>231</v>
      </c>
      <c r="D44" s="206" t="s">
        <v>127</v>
      </c>
      <c r="E44" s="210">
        <v>5</v>
      </c>
      <c r="F44" s="210">
        <v>29</v>
      </c>
    </row>
    <row r="45" spans="1:6" ht="12.75">
      <c r="A45" s="205" t="s">
        <v>143</v>
      </c>
      <c r="B45" s="205" t="s">
        <v>170</v>
      </c>
      <c r="C45" s="25" t="s">
        <v>230</v>
      </c>
      <c r="D45" s="206" t="s">
        <v>123</v>
      </c>
      <c r="E45" s="210">
        <v>3</v>
      </c>
      <c r="F45" s="210">
        <v>33</v>
      </c>
    </row>
    <row r="46" spans="1:6" ht="12.75">
      <c r="A46" s="205" t="s">
        <v>71</v>
      </c>
      <c r="B46" s="205" t="s">
        <v>74</v>
      </c>
      <c r="C46" s="25" t="s">
        <v>230</v>
      </c>
      <c r="D46" s="206" t="s">
        <v>121</v>
      </c>
      <c r="E46" s="210">
        <v>8</v>
      </c>
      <c r="F46" s="210">
        <v>19</v>
      </c>
    </row>
    <row r="47" spans="1:6" ht="12.75">
      <c r="A47" s="205" t="s">
        <v>22</v>
      </c>
      <c r="B47" s="205" t="s">
        <v>25</v>
      </c>
      <c r="C47" s="25" t="s">
        <v>230</v>
      </c>
      <c r="D47" s="206" t="s">
        <v>214</v>
      </c>
      <c r="E47" s="210">
        <v>2</v>
      </c>
      <c r="F47" s="210">
        <v>22</v>
      </c>
    </row>
    <row r="48" spans="1:6" ht="12.75">
      <c r="A48" s="205" t="s">
        <v>41</v>
      </c>
      <c r="B48" s="205" t="s">
        <v>45</v>
      </c>
      <c r="C48" s="25" t="s">
        <v>230</v>
      </c>
      <c r="D48" s="206" t="s">
        <v>205</v>
      </c>
      <c r="E48" s="210">
        <v>18</v>
      </c>
      <c r="F48" s="210">
        <v>37</v>
      </c>
    </row>
    <row r="49" spans="1:6" ht="12.75">
      <c r="A49" s="205" t="s">
        <v>31</v>
      </c>
      <c r="B49" s="205" t="s">
        <v>32</v>
      </c>
      <c r="C49" s="25" t="s">
        <v>230</v>
      </c>
      <c r="D49" s="206" t="s">
        <v>109</v>
      </c>
      <c r="E49" s="210">
        <v>8</v>
      </c>
      <c r="F49" s="210">
        <v>15</v>
      </c>
    </row>
    <row r="50" spans="1:6" ht="12.75">
      <c r="A50" s="205" t="s">
        <v>55</v>
      </c>
      <c r="B50" s="205" t="s">
        <v>241</v>
      </c>
      <c r="C50" s="25" t="s">
        <v>230</v>
      </c>
      <c r="D50" s="206" t="s">
        <v>244</v>
      </c>
      <c r="E50" s="210">
        <v>6</v>
      </c>
      <c r="F50" s="210">
        <v>46</v>
      </c>
    </row>
    <row r="51" spans="1:6" ht="12.75">
      <c r="A51" s="205" t="s">
        <v>55</v>
      </c>
      <c r="B51" s="205" t="s">
        <v>222</v>
      </c>
      <c r="C51" s="25" t="s">
        <v>230</v>
      </c>
      <c r="D51" s="206" t="s">
        <v>243</v>
      </c>
      <c r="E51" s="210">
        <v>7</v>
      </c>
      <c r="F51" s="210">
        <v>35</v>
      </c>
    </row>
    <row r="52" spans="1:6" ht="12.75">
      <c r="A52" s="205" t="s">
        <v>85</v>
      </c>
      <c r="B52" s="205" t="s">
        <v>89</v>
      </c>
      <c r="C52" s="25" t="s">
        <v>230</v>
      </c>
      <c r="D52" s="206" t="s">
        <v>198</v>
      </c>
      <c r="E52" s="210">
        <v>13</v>
      </c>
      <c r="F52" s="210">
        <v>33</v>
      </c>
    </row>
    <row r="53" spans="1:6" ht="12.75">
      <c r="A53" s="205" t="s">
        <v>27</v>
      </c>
      <c r="B53" s="205" t="s">
        <v>28</v>
      </c>
      <c r="C53" s="25" t="s">
        <v>231</v>
      </c>
      <c r="D53" s="206" t="s">
        <v>131</v>
      </c>
      <c r="E53" s="210">
        <v>13</v>
      </c>
      <c r="F53" s="210">
        <v>26</v>
      </c>
    </row>
    <row r="54" spans="1:6" ht="12.75">
      <c r="A54" s="205" t="s">
        <v>17</v>
      </c>
      <c r="B54" s="205" t="s">
        <v>18</v>
      </c>
      <c r="C54" s="25" t="s">
        <v>230</v>
      </c>
      <c r="D54" s="206" t="s">
        <v>105</v>
      </c>
      <c r="E54" s="210">
        <v>14</v>
      </c>
      <c r="F54" s="210">
        <v>28</v>
      </c>
    </row>
    <row r="55" spans="1:6" ht="12.75">
      <c r="A55" s="205" t="s">
        <v>36</v>
      </c>
      <c r="B55" s="205" t="s">
        <v>39</v>
      </c>
      <c r="C55" s="25" t="s">
        <v>230</v>
      </c>
      <c r="D55" s="206" t="s">
        <v>216</v>
      </c>
      <c r="E55" s="210">
        <v>16</v>
      </c>
      <c r="F55" s="210">
        <v>33</v>
      </c>
    </row>
    <row r="56" spans="1:6" ht="12.75">
      <c r="A56" s="205" t="s">
        <v>204</v>
      </c>
      <c r="B56" s="205" t="s">
        <v>179</v>
      </c>
      <c r="C56" s="25" t="s">
        <v>230</v>
      </c>
      <c r="D56" s="206" t="s">
        <v>183</v>
      </c>
      <c r="E56" s="210">
        <v>10</v>
      </c>
      <c r="F56" s="210">
        <v>31</v>
      </c>
    </row>
    <row r="57" spans="1:6" ht="12.75">
      <c r="A57" s="205" t="s">
        <v>12</v>
      </c>
      <c r="B57" s="205" t="s">
        <v>16</v>
      </c>
      <c r="C57" s="25" t="s">
        <v>231</v>
      </c>
      <c r="D57" s="206" t="s">
        <v>213</v>
      </c>
      <c r="E57" s="210">
        <v>3</v>
      </c>
      <c r="F57" s="210">
        <v>28</v>
      </c>
    </row>
    <row r="58" spans="1:6" ht="12.75">
      <c r="A58" s="205" t="s">
        <v>144</v>
      </c>
      <c r="B58" s="205" t="s">
        <v>146</v>
      </c>
      <c r="C58" s="25" t="s">
        <v>230</v>
      </c>
      <c r="D58" s="206" t="s">
        <v>116</v>
      </c>
      <c r="E58" s="210">
        <v>4</v>
      </c>
      <c r="F58" s="210">
        <v>20</v>
      </c>
    </row>
    <row r="59" spans="1:6" ht="12.75">
      <c r="A59" s="205" t="s">
        <v>31</v>
      </c>
      <c r="B59" s="205" t="s">
        <v>34</v>
      </c>
      <c r="C59" s="25" t="s">
        <v>230</v>
      </c>
      <c r="D59" s="206" t="s">
        <v>133</v>
      </c>
      <c r="E59" s="210">
        <v>9</v>
      </c>
      <c r="F59" s="210">
        <v>28</v>
      </c>
    </row>
    <row r="60" spans="1:6" ht="12.75">
      <c r="A60" s="205" t="s">
        <v>36</v>
      </c>
      <c r="B60" s="205" t="s">
        <v>40</v>
      </c>
      <c r="C60" s="25" t="s">
        <v>230</v>
      </c>
      <c r="D60" s="206" t="s">
        <v>217</v>
      </c>
      <c r="E60" s="210">
        <v>18</v>
      </c>
      <c r="F60" s="210">
        <v>36</v>
      </c>
    </row>
    <row r="61" spans="1:6" ht="12.75">
      <c r="A61" s="205" t="s">
        <v>62</v>
      </c>
      <c r="B61" s="205" t="s">
        <v>66</v>
      </c>
      <c r="C61" s="25" t="s">
        <v>230</v>
      </c>
      <c r="D61" s="206" t="s">
        <v>188</v>
      </c>
      <c r="E61" s="210">
        <v>20</v>
      </c>
      <c r="F61" s="210">
        <v>33</v>
      </c>
    </row>
    <row r="62" spans="1:6" ht="12.75">
      <c r="A62" s="205" t="s">
        <v>12</v>
      </c>
      <c r="B62" s="205" t="s">
        <v>15</v>
      </c>
      <c r="C62" s="25" t="s">
        <v>230</v>
      </c>
      <c r="D62" s="206" t="s">
        <v>137</v>
      </c>
      <c r="E62" s="210">
        <v>6</v>
      </c>
      <c r="F62" s="210">
        <v>19</v>
      </c>
    </row>
    <row r="63" spans="1:6" ht="12.75">
      <c r="A63" s="205" t="s">
        <v>144</v>
      </c>
      <c r="B63" s="205" t="s">
        <v>148</v>
      </c>
      <c r="C63" s="25" t="s">
        <v>231</v>
      </c>
      <c r="D63" s="206" t="s">
        <v>129</v>
      </c>
      <c r="E63" s="210">
        <v>1</v>
      </c>
      <c r="F63" s="210">
        <v>33</v>
      </c>
    </row>
    <row r="64" spans="1:6" ht="12.75">
      <c r="A64" s="205" t="s">
        <v>46</v>
      </c>
      <c r="B64" s="205" t="s">
        <v>48</v>
      </c>
      <c r="C64" s="25" t="s">
        <v>230</v>
      </c>
      <c r="D64" s="206" t="s">
        <v>151</v>
      </c>
      <c r="E64" s="210">
        <v>15</v>
      </c>
      <c r="F64" s="210">
        <v>32</v>
      </c>
    </row>
    <row r="65" spans="1:6" ht="12.75">
      <c r="A65" s="205" t="s">
        <v>76</v>
      </c>
      <c r="B65" s="205" t="s">
        <v>79</v>
      </c>
      <c r="C65" s="25" t="s">
        <v>230</v>
      </c>
      <c r="D65" s="206" t="s">
        <v>110</v>
      </c>
      <c r="E65" s="210">
        <v>7</v>
      </c>
      <c r="F65" s="210">
        <v>25</v>
      </c>
    </row>
    <row r="66" spans="1:6" ht="12.75">
      <c r="A66" s="205" t="s">
        <v>204</v>
      </c>
      <c r="B66" s="205" t="s">
        <v>177</v>
      </c>
      <c r="C66" s="25" t="s">
        <v>230</v>
      </c>
      <c r="D66" s="206" t="s">
        <v>118</v>
      </c>
      <c r="E66" s="210">
        <v>7</v>
      </c>
      <c r="F66" s="210">
        <v>31</v>
      </c>
    </row>
    <row r="67" spans="1:6" ht="12.75">
      <c r="A67" s="205" t="s">
        <v>100</v>
      </c>
      <c r="B67" s="205" t="s">
        <v>161</v>
      </c>
      <c r="C67" s="25" t="s">
        <v>231</v>
      </c>
      <c r="D67" s="206" t="s">
        <v>212</v>
      </c>
      <c r="E67" s="210">
        <v>15</v>
      </c>
      <c r="F67" s="210">
        <v>24</v>
      </c>
    </row>
    <row r="68" spans="1:6" ht="12.75">
      <c r="A68" s="205" t="s">
        <v>100</v>
      </c>
      <c r="B68" s="205" t="s">
        <v>163</v>
      </c>
      <c r="C68" s="25" t="s">
        <v>230</v>
      </c>
      <c r="D68" s="206" t="s">
        <v>168</v>
      </c>
      <c r="E68" s="210">
        <v>19</v>
      </c>
      <c r="F68" s="210">
        <v>28</v>
      </c>
    </row>
    <row r="69" spans="1:6" ht="12.75">
      <c r="A69" s="205" t="s">
        <v>100</v>
      </c>
      <c r="B69" s="205" t="s">
        <v>157</v>
      </c>
      <c r="C69" s="25" t="s">
        <v>230</v>
      </c>
      <c r="D69" s="206" t="s">
        <v>164</v>
      </c>
      <c r="E69" s="210">
        <v>10</v>
      </c>
      <c r="F69" s="210">
        <v>26</v>
      </c>
    </row>
    <row r="70" spans="1:6" ht="12.75">
      <c r="A70" s="205" t="s">
        <v>90</v>
      </c>
      <c r="B70" s="205" t="s">
        <v>93</v>
      </c>
      <c r="C70" s="25" t="s">
        <v>230</v>
      </c>
      <c r="D70" s="206" t="s">
        <v>114</v>
      </c>
      <c r="E70" s="210">
        <v>13</v>
      </c>
      <c r="F70" s="210">
        <v>34</v>
      </c>
    </row>
    <row r="71" spans="1:6" ht="12.75">
      <c r="A71" s="205" t="s">
        <v>46</v>
      </c>
      <c r="B71" s="205" t="s">
        <v>50</v>
      </c>
      <c r="C71" s="25" t="s">
        <v>231</v>
      </c>
      <c r="D71" s="206" t="s">
        <v>126</v>
      </c>
      <c r="E71" s="210">
        <v>9</v>
      </c>
      <c r="F71" s="210">
        <v>36</v>
      </c>
    </row>
    <row r="72" spans="1:6" ht="12.75">
      <c r="A72" s="205" t="s">
        <v>51</v>
      </c>
      <c r="B72" s="205" t="s">
        <v>52</v>
      </c>
      <c r="C72" s="25" t="s">
        <v>231</v>
      </c>
      <c r="D72" s="206" t="s">
        <v>225</v>
      </c>
      <c r="E72" s="210">
        <v>12</v>
      </c>
      <c r="F72" s="210">
        <v>39</v>
      </c>
    </row>
    <row r="73" spans="1:6" ht="12.75">
      <c r="A73" s="205" t="s">
        <v>46</v>
      </c>
      <c r="B73" s="205" t="s">
        <v>49</v>
      </c>
      <c r="C73" s="25" t="s">
        <v>230</v>
      </c>
      <c r="D73" s="206" t="s">
        <v>224</v>
      </c>
      <c r="E73" s="210">
        <v>7</v>
      </c>
      <c r="F73" s="210">
        <v>26</v>
      </c>
    </row>
    <row r="74" spans="1:6" ht="12.75">
      <c r="A74" s="205" t="s">
        <v>36</v>
      </c>
      <c r="B74" s="205" t="s">
        <v>37</v>
      </c>
      <c r="C74" s="25" t="s">
        <v>230</v>
      </c>
      <c r="D74" s="206" t="s">
        <v>215</v>
      </c>
      <c r="E74" s="210">
        <v>24</v>
      </c>
      <c r="F74" s="210">
        <v>28</v>
      </c>
    </row>
    <row r="75" spans="1:6" ht="12.75">
      <c r="A75" s="205" t="s">
        <v>27</v>
      </c>
      <c r="B75" s="205" t="s">
        <v>29</v>
      </c>
      <c r="C75" s="25" t="s">
        <v>231</v>
      </c>
      <c r="D75" s="206" t="s">
        <v>132</v>
      </c>
      <c r="E75" s="210">
        <v>6</v>
      </c>
      <c r="F75" s="210">
        <v>24</v>
      </c>
    </row>
    <row r="76" spans="1:6" ht="12.75">
      <c r="A76" s="205" t="s">
        <v>100</v>
      </c>
      <c r="B76" s="205" t="s">
        <v>160</v>
      </c>
      <c r="C76" s="25" t="s">
        <v>230</v>
      </c>
      <c r="D76" s="206" t="s">
        <v>120</v>
      </c>
      <c r="E76" s="210">
        <v>11</v>
      </c>
      <c r="F76" s="210">
        <v>38</v>
      </c>
    </row>
    <row r="77" spans="1:6" ht="12.75">
      <c r="A77" s="205" t="s">
        <v>76</v>
      </c>
      <c r="B77" s="205" t="s">
        <v>80</v>
      </c>
      <c r="C77" s="25" t="s">
        <v>230</v>
      </c>
      <c r="D77" s="206" t="s">
        <v>174</v>
      </c>
      <c r="E77" s="210">
        <v>7</v>
      </c>
      <c r="F77" s="210">
        <v>34</v>
      </c>
    </row>
    <row r="78" spans="1:6" ht="12.75">
      <c r="A78" s="205" t="s">
        <v>138</v>
      </c>
      <c r="B78" s="205" t="s">
        <v>141</v>
      </c>
      <c r="C78" s="25" t="s">
        <v>230</v>
      </c>
      <c r="D78" s="206" t="s">
        <v>220</v>
      </c>
      <c r="E78" s="210">
        <v>7</v>
      </c>
      <c r="F78" s="210">
        <v>41</v>
      </c>
    </row>
    <row r="79" spans="1:6" ht="12.75">
      <c r="A79" s="205" t="s">
        <v>55</v>
      </c>
      <c r="B79" s="205" t="s">
        <v>57</v>
      </c>
      <c r="C79" s="25" t="s">
        <v>231</v>
      </c>
      <c r="D79" s="206" t="s">
        <v>210</v>
      </c>
      <c r="E79" s="210">
        <v>2</v>
      </c>
      <c r="F79" s="210">
        <v>26</v>
      </c>
    </row>
    <row r="80" spans="1:6" ht="12.75">
      <c r="A80" s="205" t="s">
        <v>138</v>
      </c>
      <c r="B80" s="205" t="s">
        <v>140</v>
      </c>
      <c r="C80" s="25" t="s">
        <v>230</v>
      </c>
      <c r="D80" s="206" t="s">
        <v>219</v>
      </c>
      <c r="E80" s="210">
        <v>6</v>
      </c>
      <c r="F80" s="210">
        <v>30</v>
      </c>
    </row>
    <row r="81" spans="1:6" ht="12.75">
      <c r="A81" s="205" t="s">
        <v>55</v>
      </c>
      <c r="B81" s="205" t="s">
        <v>58</v>
      </c>
      <c r="C81" s="25" t="s">
        <v>230</v>
      </c>
      <c r="D81" s="206" t="s">
        <v>227</v>
      </c>
      <c r="E81" s="210">
        <v>6</v>
      </c>
      <c r="F81" s="210">
        <v>25</v>
      </c>
    </row>
    <row r="82" spans="1:6" ht="12.75">
      <c r="A82" s="205" t="s">
        <v>55</v>
      </c>
      <c r="B82" s="205" t="s">
        <v>59</v>
      </c>
      <c r="C82" s="25" t="s">
        <v>231</v>
      </c>
      <c r="D82" s="206" t="s">
        <v>228</v>
      </c>
      <c r="E82" s="210">
        <v>0</v>
      </c>
      <c r="F82" s="210">
        <v>30</v>
      </c>
    </row>
    <row r="83" spans="1:6" ht="12.75">
      <c r="A83" s="205" t="s">
        <v>71</v>
      </c>
      <c r="B83" s="205" t="s">
        <v>73</v>
      </c>
      <c r="C83" s="25" t="s">
        <v>231</v>
      </c>
      <c r="D83" s="206" t="s">
        <v>176</v>
      </c>
      <c r="E83" s="210">
        <v>21</v>
      </c>
      <c r="F83" s="210">
        <v>36</v>
      </c>
    </row>
    <row r="84" spans="1:6" ht="12.75">
      <c r="A84" s="205" t="s">
        <v>100</v>
      </c>
      <c r="B84" s="205" t="s">
        <v>156</v>
      </c>
      <c r="C84" s="25" t="s">
        <v>230</v>
      </c>
      <c r="D84" s="206" t="s">
        <v>149</v>
      </c>
      <c r="E84" s="210">
        <v>17</v>
      </c>
      <c r="F84" s="210">
        <v>32</v>
      </c>
    </row>
    <row r="85" spans="1:6" ht="12.75">
      <c r="A85" s="205" t="s">
        <v>95</v>
      </c>
      <c r="B85" s="205" t="s">
        <v>96</v>
      </c>
      <c r="C85" s="25" t="s">
        <v>231</v>
      </c>
      <c r="D85" s="206" t="s">
        <v>125</v>
      </c>
      <c r="E85" s="210">
        <v>10</v>
      </c>
      <c r="F85" s="210">
        <v>36</v>
      </c>
    </row>
    <row r="86" spans="1:6" ht="12.75">
      <c r="A86" s="205" t="s">
        <v>99</v>
      </c>
      <c r="B86" s="205" t="s">
        <v>192</v>
      </c>
      <c r="C86" s="25" t="s">
        <v>230</v>
      </c>
      <c r="D86" s="206" t="s">
        <v>119</v>
      </c>
      <c r="E86" s="210">
        <v>6</v>
      </c>
      <c r="F86" s="210">
        <v>18</v>
      </c>
    </row>
    <row r="87" spans="1:6" ht="12.75">
      <c r="A87" s="205" t="s">
        <v>99</v>
      </c>
      <c r="B87" s="205" t="s">
        <v>193</v>
      </c>
      <c r="C87" s="25" t="s">
        <v>230</v>
      </c>
      <c r="D87" s="206" t="s">
        <v>202</v>
      </c>
      <c r="E87" s="210">
        <v>8</v>
      </c>
      <c r="F87" s="210">
        <v>32</v>
      </c>
    </row>
    <row r="88" spans="1:6" ht="12.75">
      <c r="A88" s="205" t="s">
        <v>95</v>
      </c>
      <c r="B88" s="205" t="s">
        <v>97</v>
      </c>
      <c r="C88" s="25" t="s">
        <v>231</v>
      </c>
      <c r="D88" s="206" t="s">
        <v>194</v>
      </c>
      <c r="E88" s="210">
        <v>5</v>
      </c>
      <c r="F88" s="210">
        <v>36</v>
      </c>
    </row>
    <row r="89" spans="1:6" ht="12.75">
      <c r="A89" s="205" t="s">
        <v>204</v>
      </c>
      <c r="B89" s="205" t="s">
        <v>180</v>
      </c>
      <c r="C89" s="25" t="s">
        <v>231</v>
      </c>
      <c r="D89" s="206" t="s">
        <v>181</v>
      </c>
      <c r="E89" s="210">
        <v>5</v>
      </c>
      <c r="F89" s="210">
        <v>30</v>
      </c>
    </row>
    <row r="90" spans="1:6" ht="12.75">
      <c r="A90" s="205" t="s">
        <v>17</v>
      </c>
      <c r="B90" s="205" t="s">
        <v>19</v>
      </c>
      <c r="C90" s="25" t="s">
        <v>230</v>
      </c>
      <c r="D90" s="206" t="s">
        <v>108</v>
      </c>
      <c r="E90" s="210">
        <v>16</v>
      </c>
      <c r="F90" s="210">
        <v>35</v>
      </c>
    </row>
    <row r="91" spans="1:6" ht="12.75">
      <c r="A91" s="205" t="s">
        <v>12</v>
      </c>
      <c r="B91" s="205" t="s">
        <v>13</v>
      </c>
      <c r="C91" s="25" t="s">
        <v>230</v>
      </c>
      <c r="D91" s="206" t="s">
        <v>135</v>
      </c>
      <c r="E91" s="210">
        <v>11</v>
      </c>
      <c r="F91" s="211">
        <v>32</v>
      </c>
    </row>
    <row r="92" spans="1:6" ht="12.75">
      <c r="A92" s="205" t="s">
        <v>55</v>
      </c>
      <c r="B92" s="205" t="s">
        <v>242</v>
      </c>
      <c r="C92" s="25" t="s">
        <v>230</v>
      </c>
      <c r="D92" s="206" t="s">
        <v>208</v>
      </c>
      <c r="E92" s="210">
        <v>14</v>
      </c>
      <c r="F92" s="210">
        <v>37</v>
      </c>
    </row>
    <row r="93" spans="1:6" ht="12.75">
      <c r="A93" s="205" t="s">
        <v>204</v>
      </c>
      <c r="B93" s="205" t="s">
        <v>178</v>
      </c>
      <c r="C93" s="25" t="s">
        <v>230</v>
      </c>
      <c r="D93" s="206" t="s">
        <v>182</v>
      </c>
      <c r="E93" s="210">
        <v>10</v>
      </c>
      <c r="F93" s="210">
        <v>25</v>
      </c>
    </row>
    <row r="94" spans="1:6" ht="12.75">
      <c r="A94" s="205" t="s">
        <v>67</v>
      </c>
      <c r="B94" s="205" t="s">
        <v>70</v>
      </c>
      <c r="C94" s="25" t="s">
        <v>231</v>
      </c>
      <c r="D94" s="206" t="s">
        <v>184</v>
      </c>
      <c r="E94" s="210">
        <v>9</v>
      </c>
      <c r="F94" s="210">
        <v>33</v>
      </c>
    </row>
    <row r="95" spans="1:6" ht="12.75">
      <c r="A95" s="205" t="s">
        <v>95</v>
      </c>
      <c r="B95" s="205" t="s">
        <v>98</v>
      </c>
      <c r="C95" s="25" t="s">
        <v>231</v>
      </c>
      <c r="D95" s="206" t="s">
        <v>195</v>
      </c>
      <c r="E95" s="210">
        <v>29</v>
      </c>
      <c r="F95" s="210">
        <v>41</v>
      </c>
    </row>
    <row r="96" spans="1:6" ht="12.75">
      <c r="A96" s="205" t="s">
        <v>46</v>
      </c>
      <c r="B96" s="205" t="s">
        <v>47</v>
      </c>
      <c r="C96" s="25" t="s">
        <v>230</v>
      </c>
      <c r="D96" s="206" t="s">
        <v>153</v>
      </c>
      <c r="E96" s="210">
        <v>20</v>
      </c>
      <c r="F96" s="210">
        <v>38</v>
      </c>
    </row>
    <row r="97" spans="1:6" ht="12.75">
      <c r="A97" s="205" t="s">
        <v>81</v>
      </c>
      <c r="B97" s="205" t="s">
        <v>82</v>
      </c>
      <c r="C97" s="25" t="s">
        <v>231</v>
      </c>
      <c r="D97" s="206" t="s">
        <v>172</v>
      </c>
      <c r="E97" s="210">
        <v>15</v>
      </c>
      <c r="F97" s="210">
        <v>40</v>
      </c>
    </row>
    <row r="98" spans="1:6" ht="12.75">
      <c r="A98" s="205" t="s">
        <v>71</v>
      </c>
      <c r="B98" s="205" t="s">
        <v>72</v>
      </c>
      <c r="C98" s="25" t="s">
        <v>230</v>
      </c>
      <c r="D98" s="206" t="s">
        <v>171</v>
      </c>
      <c r="E98" s="210">
        <v>11</v>
      </c>
      <c r="F98" s="210">
        <v>23</v>
      </c>
    </row>
    <row r="99" spans="1:6" ht="12.75">
      <c r="A99" s="205" t="s">
        <v>55</v>
      </c>
      <c r="B99" s="205" t="s">
        <v>61</v>
      </c>
      <c r="C99" s="25" t="s">
        <v>230</v>
      </c>
      <c r="D99" s="206" t="s">
        <v>107</v>
      </c>
      <c r="E99" s="210">
        <v>14</v>
      </c>
      <c r="F99" s="210">
        <v>36</v>
      </c>
    </row>
    <row r="100" spans="1:6" ht="12.75">
      <c r="A100" s="205" t="s">
        <v>27</v>
      </c>
      <c r="B100" s="205" t="s">
        <v>30</v>
      </c>
      <c r="C100" s="25"/>
      <c r="D100" s="206"/>
      <c r="E100" s="215"/>
      <c r="F100" s="215"/>
    </row>
    <row r="101" spans="1:6" ht="12.75">
      <c r="A101" s="205" t="s">
        <v>138</v>
      </c>
      <c r="B101" s="205" t="s">
        <v>142</v>
      </c>
      <c r="C101" s="25"/>
      <c r="D101" s="206"/>
      <c r="E101" s="215"/>
      <c r="F101" s="215"/>
    </row>
    <row r="102" spans="3:6" ht="12.75">
      <c r="C102" s="27">
        <f>COUNTIF(C3:C101,"F")</f>
        <v>26</v>
      </c>
      <c r="D102" s="149" t="s">
        <v>232</v>
      </c>
      <c r="E102" s="27"/>
      <c r="F102" s="27"/>
    </row>
    <row r="103" spans="3:6" ht="12.75">
      <c r="C103" s="27">
        <f>COUNTIF(C3:C101,"H")</f>
        <v>71</v>
      </c>
      <c r="D103" s="149" t="s">
        <v>233</v>
      </c>
      <c r="E103" s="27"/>
      <c r="F103" s="27"/>
    </row>
    <row r="104" spans="3:6" ht="12.75">
      <c r="C104" s="1">
        <f>C103+C102</f>
        <v>97</v>
      </c>
      <c r="D104" t="s">
        <v>234</v>
      </c>
      <c r="E104" s="27"/>
      <c r="F104" s="27"/>
    </row>
    <row r="105" spans="5:6" ht="12.75">
      <c r="E105" s="27"/>
      <c r="F105" s="27"/>
    </row>
    <row r="106" spans="5:6" ht="12.75">
      <c r="E106" s="27"/>
      <c r="F106" s="27"/>
    </row>
    <row r="107" spans="5:6" ht="12.75">
      <c r="E107" s="27"/>
      <c r="F107" s="27"/>
    </row>
    <row r="108" spans="5:6" ht="12.75">
      <c r="E108" s="27"/>
      <c r="F108" s="27"/>
    </row>
    <row r="109" spans="5:6" ht="12.75">
      <c r="E109" s="27"/>
      <c r="F109" s="27"/>
    </row>
    <row r="110" spans="5:6" ht="12.75">
      <c r="E110" s="27"/>
      <c r="F110" s="27"/>
    </row>
    <row r="111" spans="5:6" ht="12.75">
      <c r="E111" s="27"/>
      <c r="F111" s="27"/>
    </row>
    <row r="112" spans="5:6" ht="12.75">
      <c r="E112" s="27"/>
      <c r="F112" s="27"/>
    </row>
    <row r="113" spans="5:6" ht="12.75">
      <c r="E113" s="27"/>
      <c r="F113" s="27"/>
    </row>
    <row r="114" spans="5:6" ht="12.75">
      <c r="E114" s="27"/>
      <c r="F114" s="27"/>
    </row>
    <row r="115" spans="5:6" ht="12.75">
      <c r="E115" s="27"/>
      <c r="F115" s="27"/>
    </row>
    <row r="116" spans="5:6" ht="12.75">
      <c r="E116" s="27"/>
      <c r="F116" s="27"/>
    </row>
    <row r="117" spans="5:6" ht="12.75">
      <c r="E117" s="27"/>
      <c r="F117" s="27"/>
    </row>
    <row r="118" spans="5:6" ht="12.75">
      <c r="E118" s="27"/>
      <c r="F118" s="27"/>
    </row>
    <row r="119" spans="5:6" ht="12.75">
      <c r="E119" s="27"/>
      <c r="F119" s="27"/>
    </row>
    <row r="120" spans="5:6" ht="12.75">
      <c r="E120" s="27"/>
      <c r="F120" s="27"/>
    </row>
    <row r="121" spans="5:6" ht="12.75">
      <c r="E121" s="27"/>
      <c r="F121" s="27"/>
    </row>
    <row r="122" spans="5:6" ht="12.75">
      <c r="E122" s="27"/>
      <c r="F122" s="27"/>
    </row>
    <row r="123" spans="5:6" ht="12.75">
      <c r="E123" s="27"/>
      <c r="F123" s="27"/>
    </row>
    <row r="124" spans="5:6" ht="12.75">
      <c r="E124" s="27"/>
      <c r="F124" s="27"/>
    </row>
    <row r="125" spans="5:6" ht="12.75">
      <c r="E125" s="27"/>
      <c r="F125" s="27"/>
    </row>
    <row r="126" spans="5:6" ht="12.75">
      <c r="E126" s="27"/>
      <c r="F126" s="27"/>
    </row>
    <row r="127" spans="5:6" ht="12.75">
      <c r="E127" s="27"/>
      <c r="F127" s="27"/>
    </row>
    <row r="128" spans="5:6" ht="12.75">
      <c r="E128" s="27"/>
      <c r="F128" s="27"/>
    </row>
    <row r="129" spans="5:6" ht="12.75">
      <c r="E129" s="27"/>
      <c r="F129" s="27"/>
    </row>
    <row r="130" spans="5:6" ht="12.75">
      <c r="E130" s="27"/>
      <c r="F130" s="27"/>
    </row>
    <row r="131" spans="5:6" ht="12.75">
      <c r="E131" s="27"/>
      <c r="F131" s="27"/>
    </row>
    <row r="132" spans="5:6" ht="12.75">
      <c r="E132" s="27"/>
      <c r="F132" s="27"/>
    </row>
    <row r="133" spans="5:6" ht="12.75">
      <c r="E133" s="27"/>
      <c r="F133" s="27"/>
    </row>
    <row r="134" spans="5:6" ht="12.75">
      <c r="E134" s="27"/>
      <c r="F134" s="27"/>
    </row>
    <row r="135" spans="5:6" ht="12.75">
      <c r="E135" s="27"/>
      <c r="F135" s="27"/>
    </row>
    <row r="136" spans="5:6" ht="12.75">
      <c r="E136" s="27"/>
      <c r="F136" s="27"/>
    </row>
    <row r="137" spans="5:6" ht="12.75">
      <c r="E137" s="27"/>
      <c r="F137" s="27"/>
    </row>
    <row r="138" spans="5:6" ht="12.75">
      <c r="E138" s="27"/>
      <c r="F138" s="27"/>
    </row>
    <row r="139" spans="5:6" ht="12.75">
      <c r="E139" s="27"/>
      <c r="F139" s="27"/>
    </row>
    <row r="140" spans="5:6" ht="12.75">
      <c r="E140" s="27"/>
      <c r="F140" s="27"/>
    </row>
    <row r="141" spans="5:6" ht="12.75">
      <c r="E141" s="27"/>
      <c r="F141" s="27"/>
    </row>
    <row r="142" spans="5:6" ht="12.75">
      <c r="E142" s="27"/>
      <c r="F142" s="27"/>
    </row>
    <row r="143" spans="5:6" ht="12.75">
      <c r="E143" s="27"/>
      <c r="F143" s="27"/>
    </row>
    <row r="144" spans="5:6" ht="12.75">
      <c r="E144" s="27"/>
      <c r="F144" s="27"/>
    </row>
    <row r="145" spans="5:6" ht="12.75">
      <c r="E145" s="27"/>
      <c r="F145" s="27"/>
    </row>
    <row r="146" spans="5:6" ht="12.75">
      <c r="E146" s="27"/>
      <c r="F146" s="27"/>
    </row>
    <row r="147" spans="5:6" ht="12.75">
      <c r="E147" s="27"/>
      <c r="F147" s="27"/>
    </row>
    <row r="148" spans="5:6" ht="12.75">
      <c r="E148" s="27"/>
      <c r="F148" s="27"/>
    </row>
    <row r="149" spans="5:6" ht="12.75">
      <c r="E149" s="27"/>
      <c r="F149" s="27"/>
    </row>
    <row r="150" spans="5:6" ht="12.75">
      <c r="E150" s="27"/>
      <c r="F150" s="27"/>
    </row>
    <row r="151" spans="5:6" ht="12.75">
      <c r="E151" s="27"/>
      <c r="F151" s="27"/>
    </row>
    <row r="152" spans="5:6" ht="12.75">
      <c r="E152" s="27"/>
      <c r="F152" s="27"/>
    </row>
    <row r="153" spans="5:6" ht="12.75">
      <c r="E153" s="27"/>
      <c r="F153" s="27"/>
    </row>
    <row r="154" spans="5:6" ht="12.75">
      <c r="E154" s="27"/>
      <c r="F154" s="27"/>
    </row>
    <row r="155" spans="5:6" ht="12.75">
      <c r="E155" s="27"/>
      <c r="F155" s="27"/>
    </row>
    <row r="156" spans="5:6" ht="12.75">
      <c r="E156" s="27"/>
      <c r="F156" s="27"/>
    </row>
    <row r="157" spans="5:6" ht="12.75">
      <c r="E157" s="27"/>
      <c r="F157" s="27"/>
    </row>
    <row r="158" spans="5:6" ht="12.75">
      <c r="E158" s="27"/>
      <c r="F158" s="27"/>
    </row>
    <row r="159" spans="5:6" ht="12.75">
      <c r="E159" s="27"/>
      <c r="F159" s="27"/>
    </row>
    <row r="160" spans="5:6" ht="12.75">
      <c r="E160" s="27"/>
      <c r="F160" s="27"/>
    </row>
    <row r="161" spans="5:6" ht="12.75">
      <c r="E161" s="27"/>
      <c r="F161" s="27"/>
    </row>
    <row r="162" spans="5:6" ht="12.75">
      <c r="E162" s="27"/>
      <c r="F162" s="27"/>
    </row>
    <row r="163" spans="5:6" ht="12.75">
      <c r="E163" s="27"/>
      <c r="F163" s="27"/>
    </row>
    <row r="164" spans="5:6" ht="12.75">
      <c r="E164" s="27"/>
      <c r="F164" s="27"/>
    </row>
    <row r="165" spans="5:6" ht="12.75">
      <c r="E165" s="27"/>
      <c r="F165" s="27"/>
    </row>
    <row r="166" spans="5:6" ht="12.75">
      <c r="E166" s="27"/>
      <c r="F166" s="27"/>
    </row>
    <row r="167" spans="5:6" ht="12.75">
      <c r="E167" s="27"/>
      <c r="F167" s="27"/>
    </row>
    <row r="168" spans="5:6" ht="12.75">
      <c r="E168" s="27"/>
      <c r="F168" s="27"/>
    </row>
    <row r="169" spans="5:6" ht="12.75">
      <c r="E169" s="27"/>
      <c r="F169" s="27"/>
    </row>
    <row r="170" spans="5:6" ht="12.75">
      <c r="E170" s="27"/>
      <c r="F170" s="27"/>
    </row>
    <row r="171" spans="5:6" ht="12.75">
      <c r="E171" s="27"/>
      <c r="F171" s="27"/>
    </row>
    <row r="172" spans="5:6" ht="12.75">
      <c r="E172" s="27"/>
      <c r="F172" s="27"/>
    </row>
    <row r="173" spans="5:6" ht="12.75">
      <c r="E173" s="27"/>
      <c r="F173" s="27"/>
    </row>
    <row r="174" spans="5:6" ht="12.75">
      <c r="E174" s="27"/>
      <c r="F174" s="27"/>
    </row>
    <row r="175" spans="5:6" ht="12.75">
      <c r="E175" s="27"/>
      <c r="F175" s="27"/>
    </row>
    <row r="176" spans="5:6" ht="12.75">
      <c r="E176" s="27"/>
      <c r="F176" s="27"/>
    </row>
    <row r="177" spans="5:6" ht="12.75">
      <c r="E177" s="27"/>
      <c r="F177" s="27"/>
    </row>
    <row r="178" spans="5:6" ht="12.75">
      <c r="E178" s="27"/>
      <c r="F178" s="27"/>
    </row>
    <row r="179" spans="5:6" ht="12.75">
      <c r="E179" s="27"/>
      <c r="F179" s="27"/>
    </row>
    <row r="180" spans="5:6" ht="12.75">
      <c r="E180" s="27"/>
      <c r="F180" s="27"/>
    </row>
    <row r="181" spans="5:6" ht="12.75">
      <c r="E181" s="27"/>
      <c r="F181" s="27"/>
    </row>
    <row r="182" spans="5:6" ht="12.75">
      <c r="E182" s="27"/>
      <c r="F182" s="27"/>
    </row>
    <row r="183" spans="5:6" ht="12.75">
      <c r="E183" s="27"/>
      <c r="F183" s="27"/>
    </row>
    <row r="184" spans="5:6" ht="12.75">
      <c r="E184" s="27"/>
      <c r="F184" s="27"/>
    </row>
    <row r="185" spans="5:6" ht="12.75">
      <c r="E185" s="27"/>
      <c r="F185" s="27"/>
    </row>
    <row r="186" spans="5:6" ht="12.75">
      <c r="E186" s="27"/>
      <c r="F186" s="27"/>
    </row>
    <row r="187" spans="5:6" ht="12.75">
      <c r="E187" s="27"/>
      <c r="F187" s="27"/>
    </row>
    <row r="188" spans="5:6" ht="12.75">
      <c r="E188" s="27"/>
      <c r="F188" s="27"/>
    </row>
    <row r="189" spans="5:6" ht="12.75">
      <c r="E189" s="27"/>
      <c r="F189" s="27"/>
    </row>
    <row r="190" spans="5:6" ht="12.75">
      <c r="E190" s="27"/>
      <c r="F190" s="27"/>
    </row>
    <row r="191" spans="5:6" ht="12.75">
      <c r="E191" s="27"/>
      <c r="F191" s="27"/>
    </row>
    <row r="192" spans="5:6" ht="12.75">
      <c r="E192" s="27"/>
      <c r="F192" s="27"/>
    </row>
    <row r="193" spans="5:6" ht="12.75">
      <c r="E193" s="27"/>
      <c r="F193" s="27"/>
    </row>
    <row r="194" spans="5:6" ht="12.75">
      <c r="E194" s="27"/>
      <c r="F194" s="27"/>
    </row>
    <row r="195" spans="5:6" ht="12.75">
      <c r="E195" s="27"/>
      <c r="F195" s="27"/>
    </row>
    <row r="196" spans="5:6" ht="12.75">
      <c r="E196" s="27"/>
      <c r="F196" s="27"/>
    </row>
    <row r="197" spans="5:6" ht="12.75">
      <c r="E197" s="27"/>
      <c r="F197" s="27"/>
    </row>
    <row r="198" spans="5:6" ht="12.75">
      <c r="E198" s="27"/>
      <c r="F198" s="27"/>
    </row>
    <row r="199" spans="5:6" ht="12.75">
      <c r="E199" s="27"/>
      <c r="F199" s="27"/>
    </row>
    <row r="200" spans="5:6" ht="12.75">
      <c r="E200" s="27"/>
      <c r="F200" s="27"/>
    </row>
    <row r="201" spans="5:6" ht="12.75">
      <c r="E201" s="27"/>
      <c r="F201" s="27"/>
    </row>
    <row r="202" spans="5:6" ht="12.75">
      <c r="E202" s="27"/>
      <c r="F202" s="27"/>
    </row>
    <row r="203" spans="5:6" ht="12.75">
      <c r="E203" s="27"/>
      <c r="F203" s="27"/>
    </row>
    <row r="204" spans="5:6" ht="12.75">
      <c r="E204" s="27"/>
      <c r="F204" s="27"/>
    </row>
    <row r="205" spans="5:6" ht="12.75">
      <c r="E205" s="27"/>
      <c r="F205" s="27"/>
    </row>
    <row r="206" spans="5:6" ht="12.75">
      <c r="E206" s="27"/>
      <c r="F206" s="27"/>
    </row>
    <row r="207" spans="5:6" ht="12.75">
      <c r="E207" s="27"/>
      <c r="F207" s="27"/>
    </row>
    <row r="208" spans="5:6" ht="12.75">
      <c r="E208" s="27"/>
      <c r="F208" s="27"/>
    </row>
    <row r="209" spans="5:6" ht="12.75">
      <c r="E209" s="27"/>
      <c r="F209" s="27"/>
    </row>
    <row r="210" spans="5:6" ht="12.75">
      <c r="E210" s="27"/>
      <c r="F210" s="27"/>
    </row>
    <row r="211" spans="5:6" ht="12.75">
      <c r="E211" s="27"/>
      <c r="F211" s="27"/>
    </row>
    <row r="212" spans="5:6" ht="12.75">
      <c r="E212" s="27"/>
      <c r="F212" s="27"/>
    </row>
    <row r="213" spans="5:6" ht="12.75">
      <c r="E213" s="27"/>
      <c r="F213" s="27"/>
    </row>
    <row r="214" spans="5:6" ht="12.75">
      <c r="E214" s="27"/>
      <c r="F214" s="27"/>
    </row>
    <row r="215" spans="5:6" ht="12.75">
      <c r="E215" s="27"/>
      <c r="F215" s="27"/>
    </row>
    <row r="216" spans="5:6" ht="12.75">
      <c r="E216" s="27"/>
      <c r="F216" s="27"/>
    </row>
    <row r="217" spans="5:6" ht="12.75">
      <c r="E217" s="27"/>
      <c r="F217" s="27"/>
    </row>
    <row r="218" spans="5:6" ht="12.75">
      <c r="E218" s="27"/>
      <c r="F218" s="27"/>
    </row>
    <row r="219" spans="5:6" ht="12.75">
      <c r="E219" s="27"/>
      <c r="F219" s="27"/>
    </row>
    <row r="220" spans="5:6" ht="12.75">
      <c r="E220" s="27"/>
      <c r="F220" s="27"/>
    </row>
    <row r="221" spans="5:6" ht="12.75">
      <c r="E221" s="27"/>
      <c r="F221" s="27"/>
    </row>
    <row r="222" spans="5:6" ht="12.75">
      <c r="E222" s="27"/>
      <c r="F222" s="27"/>
    </row>
    <row r="223" spans="5:6" ht="12.75">
      <c r="E223" s="27"/>
      <c r="F223" s="27"/>
    </row>
  </sheetData>
  <sheetProtection/>
  <printOptions horizontalCentered="1"/>
  <pageMargins left="0.7480314960629921" right="0.7480314960629921" top="0.5118110236220472" bottom="0.3937007874015748" header="0.07874015748031496" footer="0.5118110236220472"/>
  <pageSetup horizontalDpi="300" verticalDpi="300" orientation="portrait" paperSize="9" r:id="rId1"/>
  <headerFooter alignWithMargins="0">
    <oddHeader>&amp;L&amp;F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5.7109375" style="0" customWidth="1"/>
    <col min="2" max="2" width="4.421875" style="0" customWidth="1"/>
    <col min="3" max="3" width="20.7109375" style="0" customWidth="1"/>
    <col min="4" max="4" width="6.7109375" style="0" customWidth="1"/>
    <col min="5" max="5" width="15.8515625" style="0" customWidth="1"/>
    <col min="6" max="7" width="7.28125" style="0" customWidth="1"/>
    <col min="8" max="8" width="5.7109375" style="0" customWidth="1"/>
    <col min="9" max="9" width="3.8515625" style="0" customWidth="1"/>
    <col min="10" max="10" width="6.8515625" style="0" customWidth="1"/>
  </cols>
  <sheetData>
    <row r="1" spans="1:10" ht="12.75">
      <c r="A1" t="s">
        <v>259</v>
      </c>
      <c r="B1" t="s">
        <v>260</v>
      </c>
      <c r="C1" t="s">
        <v>261</v>
      </c>
      <c r="D1" t="s">
        <v>262</v>
      </c>
      <c r="E1" t="s">
        <v>263</v>
      </c>
      <c r="F1" t="s">
        <v>264</v>
      </c>
      <c r="G1" t="s">
        <v>265</v>
      </c>
      <c r="H1" t="s">
        <v>266</v>
      </c>
      <c r="I1" t="s">
        <v>267</v>
      </c>
      <c r="J1" t="s">
        <v>268</v>
      </c>
    </row>
    <row r="2" spans="1:10" ht="12.75">
      <c r="A2">
        <v>1</v>
      </c>
      <c r="C2" t="s">
        <v>109</v>
      </c>
      <c r="D2" t="s">
        <v>296</v>
      </c>
      <c r="E2" t="s">
        <v>297</v>
      </c>
      <c r="F2">
        <v>31</v>
      </c>
      <c r="G2">
        <v>31</v>
      </c>
      <c r="H2" t="s">
        <v>271</v>
      </c>
      <c r="I2" t="s">
        <v>271</v>
      </c>
      <c r="J2">
        <v>62</v>
      </c>
    </row>
    <row r="3" spans="1:10" ht="12.75">
      <c r="A3">
        <v>2</v>
      </c>
      <c r="C3" t="s">
        <v>275</v>
      </c>
      <c r="D3" t="s">
        <v>276</v>
      </c>
      <c r="E3" t="s">
        <v>277</v>
      </c>
      <c r="F3">
        <v>28</v>
      </c>
      <c r="G3">
        <v>24</v>
      </c>
      <c r="H3" t="s">
        <v>271</v>
      </c>
      <c r="I3" t="s">
        <v>271</v>
      </c>
      <c r="J3">
        <v>52</v>
      </c>
    </row>
    <row r="4" spans="1:10" ht="12.75">
      <c r="A4">
        <v>3</v>
      </c>
      <c r="C4" t="s">
        <v>186</v>
      </c>
      <c r="D4" t="s">
        <v>269</v>
      </c>
      <c r="E4" t="s">
        <v>270</v>
      </c>
      <c r="F4">
        <v>37</v>
      </c>
      <c r="G4">
        <v>34</v>
      </c>
      <c r="H4" t="s">
        <v>271</v>
      </c>
      <c r="I4" t="s">
        <v>271</v>
      </c>
      <c r="J4">
        <v>71</v>
      </c>
    </row>
    <row r="5" spans="1:10" ht="12.75">
      <c r="A5">
        <v>4</v>
      </c>
      <c r="C5" t="s">
        <v>188</v>
      </c>
      <c r="D5" t="s">
        <v>274</v>
      </c>
      <c r="E5" t="s">
        <v>270</v>
      </c>
      <c r="F5">
        <v>33</v>
      </c>
      <c r="G5">
        <v>33</v>
      </c>
      <c r="H5" t="s">
        <v>271</v>
      </c>
      <c r="I5" t="s">
        <v>271</v>
      </c>
      <c r="J5">
        <v>66</v>
      </c>
    </row>
    <row r="6" spans="1:10" ht="12.75">
      <c r="A6">
        <v>5</v>
      </c>
      <c r="C6" t="s">
        <v>223</v>
      </c>
      <c r="D6" t="s">
        <v>274</v>
      </c>
      <c r="E6" t="s">
        <v>273</v>
      </c>
      <c r="F6">
        <v>37</v>
      </c>
      <c r="G6">
        <v>36</v>
      </c>
      <c r="H6" t="s">
        <v>271</v>
      </c>
      <c r="I6" t="s">
        <v>271</v>
      </c>
      <c r="J6">
        <v>73</v>
      </c>
    </row>
    <row r="7" spans="1:10" ht="12.75">
      <c r="A7">
        <v>6</v>
      </c>
      <c r="C7" t="s">
        <v>122</v>
      </c>
      <c r="D7" t="s">
        <v>333</v>
      </c>
      <c r="E7" t="s">
        <v>273</v>
      </c>
      <c r="F7">
        <v>35</v>
      </c>
      <c r="G7">
        <v>32</v>
      </c>
      <c r="H7" t="s">
        <v>271</v>
      </c>
      <c r="I7" t="s">
        <v>271</v>
      </c>
      <c r="J7">
        <v>67</v>
      </c>
    </row>
    <row r="8" spans="1:10" ht="12.75">
      <c r="A8">
        <v>7</v>
      </c>
      <c r="C8" t="s">
        <v>133</v>
      </c>
      <c r="D8" t="s">
        <v>313</v>
      </c>
      <c r="E8" t="s">
        <v>297</v>
      </c>
      <c r="F8">
        <v>28</v>
      </c>
      <c r="G8">
        <v>36</v>
      </c>
      <c r="H8" t="s">
        <v>271</v>
      </c>
      <c r="I8" t="s">
        <v>271</v>
      </c>
      <c r="J8">
        <v>64</v>
      </c>
    </row>
    <row r="9" spans="1:10" ht="12.75">
      <c r="A9">
        <v>8</v>
      </c>
      <c r="C9" t="s">
        <v>216</v>
      </c>
      <c r="D9" t="s">
        <v>288</v>
      </c>
      <c r="E9" t="s">
        <v>277</v>
      </c>
      <c r="F9">
        <v>33</v>
      </c>
      <c r="G9">
        <v>38</v>
      </c>
      <c r="H9" t="s">
        <v>271</v>
      </c>
      <c r="I9" t="s">
        <v>271</v>
      </c>
      <c r="J9">
        <v>71</v>
      </c>
    </row>
    <row r="10" spans="1:10" ht="12.75">
      <c r="A10">
        <v>9</v>
      </c>
      <c r="C10" t="s">
        <v>118</v>
      </c>
      <c r="D10" t="s">
        <v>312</v>
      </c>
      <c r="E10" t="s">
        <v>270</v>
      </c>
      <c r="F10">
        <v>31</v>
      </c>
      <c r="G10">
        <v>38</v>
      </c>
      <c r="H10" t="s">
        <v>271</v>
      </c>
      <c r="I10" t="s">
        <v>271</v>
      </c>
      <c r="J10">
        <v>69</v>
      </c>
    </row>
    <row r="11" spans="1:10" ht="12.75">
      <c r="A11">
        <v>10</v>
      </c>
      <c r="C11" t="s">
        <v>112</v>
      </c>
      <c r="D11" t="s">
        <v>315</v>
      </c>
      <c r="E11" t="s">
        <v>297</v>
      </c>
      <c r="F11">
        <v>29</v>
      </c>
      <c r="G11">
        <v>22</v>
      </c>
      <c r="H11" t="s">
        <v>271</v>
      </c>
      <c r="I11" t="s">
        <v>271</v>
      </c>
      <c r="J11">
        <v>51</v>
      </c>
    </row>
    <row r="12" spans="1:10" ht="12.75">
      <c r="A12">
        <v>11</v>
      </c>
      <c r="C12" t="s">
        <v>206</v>
      </c>
      <c r="D12" t="s">
        <v>300</v>
      </c>
      <c r="E12" t="s">
        <v>273</v>
      </c>
      <c r="F12">
        <v>32</v>
      </c>
      <c r="G12">
        <v>26</v>
      </c>
      <c r="H12" t="s">
        <v>271</v>
      </c>
      <c r="I12" t="s">
        <v>271</v>
      </c>
      <c r="J12">
        <v>58</v>
      </c>
    </row>
    <row r="13" spans="1:10" ht="12.75">
      <c r="A13">
        <v>12</v>
      </c>
      <c r="C13" t="s">
        <v>106</v>
      </c>
      <c r="D13" t="s">
        <v>292</v>
      </c>
      <c r="E13" t="s">
        <v>285</v>
      </c>
      <c r="F13">
        <v>38</v>
      </c>
      <c r="G13">
        <v>27</v>
      </c>
      <c r="H13" t="s">
        <v>271</v>
      </c>
      <c r="I13" t="s">
        <v>271</v>
      </c>
      <c r="J13">
        <v>65</v>
      </c>
    </row>
    <row r="14" spans="1:10" ht="12.75">
      <c r="A14">
        <v>13</v>
      </c>
      <c r="C14" t="s">
        <v>113</v>
      </c>
      <c r="D14" t="s">
        <v>311</v>
      </c>
      <c r="E14" t="s">
        <v>299</v>
      </c>
      <c r="F14">
        <v>34</v>
      </c>
      <c r="G14">
        <v>34</v>
      </c>
      <c r="H14" t="s">
        <v>271</v>
      </c>
      <c r="I14" t="s">
        <v>271</v>
      </c>
      <c r="J14">
        <v>68</v>
      </c>
    </row>
    <row r="15" spans="1:10" ht="12.75">
      <c r="A15">
        <v>14</v>
      </c>
      <c r="C15" t="s">
        <v>114</v>
      </c>
      <c r="D15" t="s">
        <v>295</v>
      </c>
      <c r="E15" t="s">
        <v>285</v>
      </c>
      <c r="F15">
        <v>34</v>
      </c>
      <c r="G15">
        <v>40</v>
      </c>
      <c r="H15" t="s">
        <v>271</v>
      </c>
      <c r="I15" t="s">
        <v>271</v>
      </c>
      <c r="J15">
        <v>74</v>
      </c>
    </row>
    <row r="16" spans="1:10" ht="12.75">
      <c r="A16">
        <v>15</v>
      </c>
      <c r="C16" t="s">
        <v>189</v>
      </c>
      <c r="D16" t="s">
        <v>286</v>
      </c>
      <c r="E16" t="s">
        <v>270</v>
      </c>
      <c r="F16">
        <v>36</v>
      </c>
      <c r="G16">
        <v>33</v>
      </c>
      <c r="H16" t="s">
        <v>271</v>
      </c>
      <c r="I16" t="s">
        <v>271</v>
      </c>
      <c r="J16">
        <v>69</v>
      </c>
    </row>
    <row r="17" spans="1:10" ht="12.75">
      <c r="A17">
        <v>16</v>
      </c>
      <c r="C17" t="s">
        <v>187</v>
      </c>
      <c r="D17" t="s">
        <v>282</v>
      </c>
      <c r="E17" t="s">
        <v>270</v>
      </c>
      <c r="F17">
        <v>28</v>
      </c>
      <c r="G17">
        <v>33</v>
      </c>
      <c r="H17" t="s">
        <v>271</v>
      </c>
      <c r="I17" t="s">
        <v>271</v>
      </c>
      <c r="J17">
        <v>61</v>
      </c>
    </row>
    <row r="18" spans="1:10" ht="12.75">
      <c r="A18">
        <v>17</v>
      </c>
      <c r="C18" t="s">
        <v>150</v>
      </c>
      <c r="D18" t="s">
        <v>280</v>
      </c>
      <c r="E18" t="s">
        <v>281</v>
      </c>
      <c r="F18">
        <v>30</v>
      </c>
      <c r="G18">
        <v>36</v>
      </c>
      <c r="H18" t="s">
        <v>271</v>
      </c>
      <c r="I18" t="s">
        <v>271</v>
      </c>
      <c r="J18">
        <v>66</v>
      </c>
    </row>
    <row r="19" spans="1:10" ht="12.75">
      <c r="A19">
        <v>18</v>
      </c>
      <c r="C19" t="s">
        <v>205</v>
      </c>
      <c r="D19" t="s">
        <v>283</v>
      </c>
      <c r="E19" t="s">
        <v>273</v>
      </c>
      <c r="F19">
        <v>37</v>
      </c>
      <c r="G19">
        <v>38</v>
      </c>
      <c r="H19" t="s">
        <v>271</v>
      </c>
      <c r="I19" t="s">
        <v>271</v>
      </c>
      <c r="J19">
        <v>75</v>
      </c>
    </row>
    <row r="20" spans="1:10" ht="12.75">
      <c r="A20">
        <v>19</v>
      </c>
      <c r="C20" t="s">
        <v>136</v>
      </c>
      <c r="D20" t="s">
        <v>278</v>
      </c>
      <c r="E20" t="s">
        <v>279</v>
      </c>
      <c r="F20">
        <v>34</v>
      </c>
      <c r="G20">
        <v>33</v>
      </c>
      <c r="H20" t="s">
        <v>271</v>
      </c>
      <c r="I20" t="s">
        <v>271</v>
      </c>
      <c r="J20">
        <v>67</v>
      </c>
    </row>
    <row r="21" spans="1:10" ht="12.75">
      <c r="A21">
        <v>20</v>
      </c>
      <c r="C21" t="s">
        <v>197</v>
      </c>
      <c r="D21" t="s">
        <v>284</v>
      </c>
      <c r="E21" t="s">
        <v>285</v>
      </c>
      <c r="F21">
        <v>36</v>
      </c>
      <c r="G21">
        <v>38</v>
      </c>
      <c r="H21" t="s">
        <v>271</v>
      </c>
      <c r="I21" t="s">
        <v>271</v>
      </c>
      <c r="J21">
        <v>74</v>
      </c>
    </row>
    <row r="22" spans="1:10" ht="12.75">
      <c r="A22">
        <v>21</v>
      </c>
      <c r="C22" t="s">
        <v>166</v>
      </c>
      <c r="D22" t="s">
        <v>309</v>
      </c>
      <c r="E22" t="s">
        <v>281</v>
      </c>
      <c r="F22">
        <v>36</v>
      </c>
      <c r="G22">
        <v>48</v>
      </c>
      <c r="H22" t="s">
        <v>271</v>
      </c>
      <c r="I22" t="s">
        <v>271</v>
      </c>
      <c r="J22">
        <v>84</v>
      </c>
    </row>
    <row r="23" spans="1:10" ht="12.75">
      <c r="A23">
        <v>22</v>
      </c>
      <c r="C23" t="s">
        <v>153</v>
      </c>
      <c r="D23" t="s">
        <v>290</v>
      </c>
      <c r="E23" t="s">
        <v>273</v>
      </c>
      <c r="F23">
        <v>38</v>
      </c>
      <c r="G23">
        <v>30</v>
      </c>
      <c r="H23" t="s">
        <v>271</v>
      </c>
      <c r="I23" t="s">
        <v>271</v>
      </c>
      <c r="J23">
        <v>68</v>
      </c>
    </row>
    <row r="24" spans="1:10" ht="12.75">
      <c r="A24">
        <v>23</v>
      </c>
      <c r="C24" t="s">
        <v>151</v>
      </c>
      <c r="D24" t="s">
        <v>301</v>
      </c>
      <c r="E24" t="s">
        <v>273</v>
      </c>
      <c r="F24">
        <v>32</v>
      </c>
      <c r="G24">
        <v>29</v>
      </c>
      <c r="H24" t="s">
        <v>271</v>
      </c>
      <c r="I24" t="s">
        <v>271</v>
      </c>
      <c r="J24">
        <v>61</v>
      </c>
    </row>
    <row r="25" spans="1:10" ht="12.75">
      <c r="A25">
        <v>24</v>
      </c>
      <c r="C25" t="s">
        <v>202</v>
      </c>
      <c r="D25" t="s">
        <v>318</v>
      </c>
      <c r="E25" t="s">
        <v>285</v>
      </c>
      <c r="F25">
        <v>32</v>
      </c>
      <c r="G25">
        <v>31</v>
      </c>
      <c r="H25" t="s">
        <v>271</v>
      </c>
      <c r="I25" t="s">
        <v>271</v>
      </c>
      <c r="J25">
        <v>63</v>
      </c>
    </row>
    <row r="26" spans="1:10" ht="12.75">
      <c r="A26">
        <v>25</v>
      </c>
      <c r="C26" t="s">
        <v>167</v>
      </c>
      <c r="D26" t="s">
        <v>335</v>
      </c>
      <c r="E26" t="s">
        <v>281</v>
      </c>
      <c r="F26">
        <v>28</v>
      </c>
      <c r="G26">
        <v>21</v>
      </c>
      <c r="H26" t="s">
        <v>271</v>
      </c>
      <c r="I26" t="s">
        <v>271</v>
      </c>
      <c r="J26">
        <v>49</v>
      </c>
    </row>
    <row r="27" spans="1:10" ht="12.75">
      <c r="A27">
        <v>26</v>
      </c>
      <c r="C27" t="s">
        <v>224</v>
      </c>
      <c r="D27" t="s">
        <v>317</v>
      </c>
      <c r="E27" t="s">
        <v>273</v>
      </c>
      <c r="F27">
        <v>26</v>
      </c>
      <c r="G27">
        <v>29</v>
      </c>
      <c r="H27" t="s">
        <v>271</v>
      </c>
      <c r="I27" t="s">
        <v>271</v>
      </c>
      <c r="J27">
        <v>55</v>
      </c>
    </row>
    <row r="28" spans="1:10" ht="12.75">
      <c r="A28">
        <v>27</v>
      </c>
      <c r="C28" t="s">
        <v>164</v>
      </c>
      <c r="D28" t="s">
        <v>315</v>
      </c>
      <c r="E28" t="s">
        <v>281</v>
      </c>
      <c r="F28">
        <v>26</v>
      </c>
      <c r="G28">
        <v>28</v>
      </c>
      <c r="H28" t="s">
        <v>271</v>
      </c>
      <c r="I28" t="s">
        <v>271</v>
      </c>
      <c r="J28">
        <v>54</v>
      </c>
    </row>
    <row r="29" spans="1:10" ht="12.75">
      <c r="A29">
        <v>28</v>
      </c>
      <c r="C29" t="s">
        <v>116</v>
      </c>
      <c r="D29" t="s">
        <v>330</v>
      </c>
      <c r="E29" t="s">
        <v>270</v>
      </c>
      <c r="F29">
        <v>20</v>
      </c>
      <c r="G29">
        <v>25</v>
      </c>
      <c r="H29" t="s">
        <v>271</v>
      </c>
      <c r="I29" t="s">
        <v>271</v>
      </c>
      <c r="J29">
        <v>45</v>
      </c>
    </row>
    <row r="30" spans="1:10" ht="12.75">
      <c r="A30">
        <v>29</v>
      </c>
      <c r="C30" t="s">
        <v>196</v>
      </c>
      <c r="D30" t="s">
        <v>305</v>
      </c>
      <c r="E30" t="s">
        <v>285</v>
      </c>
      <c r="F30">
        <v>32</v>
      </c>
      <c r="G30">
        <v>23</v>
      </c>
      <c r="H30" t="s">
        <v>271</v>
      </c>
      <c r="I30" t="s">
        <v>271</v>
      </c>
      <c r="J30">
        <v>55</v>
      </c>
    </row>
    <row r="31" spans="1:10" ht="12.75">
      <c r="A31">
        <v>30</v>
      </c>
      <c r="C31" t="s">
        <v>154</v>
      </c>
      <c r="D31" t="s">
        <v>328</v>
      </c>
      <c r="E31" t="s">
        <v>273</v>
      </c>
      <c r="F31">
        <v>30</v>
      </c>
      <c r="G31">
        <v>25</v>
      </c>
      <c r="H31" t="s">
        <v>271</v>
      </c>
      <c r="I31" t="s">
        <v>271</v>
      </c>
      <c r="J31">
        <v>55</v>
      </c>
    </row>
    <row r="32" spans="1:10" ht="12.75">
      <c r="A32">
        <v>31</v>
      </c>
      <c r="C32" t="s">
        <v>110</v>
      </c>
      <c r="D32" t="s">
        <v>323</v>
      </c>
      <c r="E32" t="s">
        <v>281</v>
      </c>
      <c r="F32">
        <v>25</v>
      </c>
      <c r="G32">
        <v>31</v>
      </c>
      <c r="H32" t="s">
        <v>271</v>
      </c>
      <c r="I32" t="s">
        <v>271</v>
      </c>
      <c r="J32">
        <v>56</v>
      </c>
    </row>
    <row r="33" spans="1:10" ht="12.75">
      <c r="A33">
        <v>32</v>
      </c>
      <c r="C33" t="s">
        <v>173</v>
      </c>
      <c r="D33" t="s">
        <v>293</v>
      </c>
      <c r="E33" t="s">
        <v>281</v>
      </c>
      <c r="F33">
        <v>32</v>
      </c>
      <c r="G33">
        <v>32</v>
      </c>
      <c r="H33" t="s">
        <v>271</v>
      </c>
      <c r="I33" t="s">
        <v>271</v>
      </c>
      <c r="J33">
        <v>64</v>
      </c>
    </row>
    <row r="34" spans="1:10" ht="12.75">
      <c r="A34">
        <v>33</v>
      </c>
      <c r="C34" t="s">
        <v>108</v>
      </c>
      <c r="D34" t="s">
        <v>298</v>
      </c>
      <c r="E34" t="s">
        <v>299</v>
      </c>
      <c r="F34">
        <v>35</v>
      </c>
      <c r="G34">
        <v>33</v>
      </c>
      <c r="H34" t="s">
        <v>271</v>
      </c>
      <c r="I34" t="s">
        <v>271</v>
      </c>
      <c r="J34">
        <v>68</v>
      </c>
    </row>
    <row r="35" spans="1:10" ht="12.75">
      <c r="A35">
        <v>34</v>
      </c>
      <c r="C35" t="s">
        <v>115</v>
      </c>
      <c r="D35" t="s">
        <v>319</v>
      </c>
      <c r="E35" t="s">
        <v>299</v>
      </c>
      <c r="F35">
        <v>32</v>
      </c>
      <c r="G35">
        <v>26</v>
      </c>
      <c r="H35" t="s">
        <v>271</v>
      </c>
      <c r="I35" t="s">
        <v>271</v>
      </c>
      <c r="J35">
        <v>58</v>
      </c>
    </row>
    <row r="36" spans="1:10" ht="12.75">
      <c r="A36">
        <v>35</v>
      </c>
      <c r="C36" t="s">
        <v>174</v>
      </c>
      <c r="D36" t="s">
        <v>320</v>
      </c>
      <c r="E36" t="s">
        <v>281</v>
      </c>
      <c r="F36">
        <v>34</v>
      </c>
      <c r="G36">
        <v>37</v>
      </c>
      <c r="H36" t="s">
        <v>271</v>
      </c>
      <c r="I36" t="s">
        <v>271</v>
      </c>
      <c r="J36">
        <v>71</v>
      </c>
    </row>
    <row r="37" spans="1:10" ht="12.75">
      <c r="A37">
        <v>36</v>
      </c>
      <c r="C37" t="s">
        <v>207</v>
      </c>
      <c r="D37" t="s">
        <v>304</v>
      </c>
      <c r="E37" t="s">
        <v>277</v>
      </c>
      <c r="F37">
        <v>33</v>
      </c>
      <c r="G37">
        <v>27</v>
      </c>
      <c r="H37" t="s">
        <v>271</v>
      </c>
      <c r="I37" t="s">
        <v>271</v>
      </c>
      <c r="J37">
        <v>60</v>
      </c>
    </row>
    <row r="38" spans="1:10" ht="12.75">
      <c r="A38">
        <v>37</v>
      </c>
      <c r="C38" t="s">
        <v>123</v>
      </c>
      <c r="D38" t="s">
        <v>334</v>
      </c>
      <c r="E38" t="s">
        <v>297</v>
      </c>
      <c r="F38">
        <v>33</v>
      </c>
      <c r="G38">
        <v>24</v>
      </c>
      <c r="H38" t="s">
        <v>271</v>
      </c>
      <c r="I38" t="s">
        <v>271</v>
      </c>
      <c r="J38">
        <v>57</v>
      </c>
    </row>
    <row r="39" spans="1:10" ht="12.75">
      <c r="A39">
        <v>38</v>
      </c>
      <c r="C39" t="s">
        <v>121</v>
      </c>
      <c r="D39" t="s">
        <v>317</v>
      </c>
      <c r="E39" t="s">
        <v>281</v>
      </c>
      <c r="F39">
        <v>19</v>
      </c>
      <c r="G39">
        <v>14</v>
      </c>
      <c r="H39" t="s">
        <v>271</v>
      </c>
      <c r="I39" t="s">
        <v>271</v>
      </c>
      <c r="J39">
        <v>33</v>
      </c>
    </row>
    <row r="40" spans="1:10" ht="12.75">
      <c r="A40">
        <v>39</v>
      </c>
      <c r="C40" t="s">
        <v>135</v>
      </c>
      <c r="D40" t="s">
        <v>316</v>
      </c>
      <c r="E40" t="s">
        <v>279</v>
      </c>
      <c r="F40">
        <v>32</v>
      </c>
      <c r="G40">
        <v>29</v>
      </c>
      <c r="H40" t="s">
        <v>271</v>
      </c>
      <c r="I40" t="s">
        <v>271</v>
      </c>
      <c r="J40">
        <v>61</v>
      </c>
    </row>
    <row r="41" spans="1:10" ht="12.75">
      <c r="A41">
        <v>40</v>
      </c>
      <c r="C41" t="s">
        <v>200</v>
      </c>
      <c r="D41" t="s">
        <v>314</v>
      </c>
      <c r="E41" t="s">
        <v>285</v>
      </c>
      <c r="F41">
        <v>32</v>
      </c>
      <c r="G41">
        <v>35</v>
      </c>
      <c r="H41" t="s">
        <v>271</v>
      </c>
      <c r="I41" t="s">
        <v>271</v>
      </c>
      <c r="J41">
        <v>67</v>
      </c>
    </row>
    <row r="42" spans="1:10" ht="12.75">
      <c r="A42">
        <v>41</v>
      </c>
      <c r="C42" t="s">
        <v>217</v>
      </c>
      <c r="D42" t="s">
        <v>294</v>
      </c>
      <c r="E42" t="s">
        <v>277</v>
      </c>
      <c r="F42">
        <v>36</v>
      </c>
      <c r="G42">
        <v>34</v>
      </c>
      <c r="H42" t="s">
        <v>271</v>
      </c>
      <c r="I42" t="s">
        <v>271</v>
      </c>
      <c r="J42">
        <v>70</v>
      </c>
    </row>
    <row r="43" spans="1:10" ht="12.75">
      <c r="A43">
        <v>42</v>
      </c>
      <c r="C43" t="s">
        <v>198</v>
      </c>
      <c r="D43" t="s">
        <v>310</v>
      </c>
      <c r="E43" t="s">
        <v>285</v>
      </c>
      <c r="F43">
        <v>33</v>
      </c>
      <c r="G43">
        <v>26</v>
      </c>
      <c r="H43" t="s">
        <v>271</v>
      </c>
      <c r="I43" t="s">
        <v>271</v>
      </c>
      <c r="J43">
        <v>59</v>
      </c>
    </row>
    <row r="44" spans="1:10" ht="12.75">
      <c r="A44">
        <v>43</v>
      </c>
      <c r="C44" t="s">
        <v>149</v>
      </c>
      <c r="D44" t="s">
        <v>289</v>
      </c>
      <c r="E44" t="s">
        <v>281</v>
      </c>
      <c r="F44">
        <v>32</v>
      </c>
      <c r="G44">
        <v>32</v>
      </c>
      <c r="H44" t="s">
        <v>271</v>
      </c>
      <c r="I44" t="s">
        <v>271</v>
      </c>
      <c r="J44">
        <v>64</v>
      </c>
    </row>
    <row r="45" spans="1:10" ht="12.75">
      <c r="A45">
        <v>44</v>
      </c>
      <c r="C45" t="s">
        <v>191</v>
      </c>
      <c r="D45" t="s">
        <v>287</v>
      </c>
      <c r="E45" t="s">
        <v>270</v>
      </c>
      <c r="F45">
        <v>41</v>
      </c>
      <c r="G45">
        <v>33</v>
      </c>
      <c r="H45" t="s">
        <v>271</v>
      </c>
      <c r="I45" t="s">
        <v>271</v>
      </c>
      <c r="J45">
        <v>74</v>
      </c>
    </row>
    <row r="46" spans="1:10" ht="12.75">
      <c r="A46">
        <v>45</v>
      </c>
      <c r="C46" t="s">
        <v>201</v>
      </c>
      <c r="D46" t="s">
        <v>329</v>
      </c>
      <c r="E46" t="s">
        <v>285</v>
      </c>
      <c r="F46">
        <v>43</v>
      </c>
      <c r="G46">
        <v>33</v>
      </c>
      <c r="H46" t="s">
        <v>271</v>
      </c>
      <c r="I46" t="s">
        <v>271</v>
      </c>
      <c r="J46">
        <v>76</v>
      </c>
    </row>
    <row r="47" spans="1:10" ht="12.75">
      <c r="A47">
        <v>46</v>
      </c>
      <c r="C47" t="s">
        <v>120</v>
      </c>
      <c r="D47" t="s">
        <v>325</v>
      </c>
      <c r="E47" t="s">
        <v>281</v>
      </c>
      <c r="F47">
        <v>38</v>
      </c>
      <c r="G47">
        <v>24</v>
      </c>
      <c r="H47" t="s">
        <v>271</v>
      </c>
      <c r="I47" t="s">
        <v>271</v>
      </c>
      <c r="J47">
        <v>62</v>
      </c>
    </row>
    <row r="48" spans="1:10" ht="12.75">
      <c r="A48">
        <v>47</v>
      </c>
      <c r="C48" t="s">
        <v>105</v>
      </c>
      <c r="D48" t="s">
        <v>286</v>
      </c>
      <c r="E48" t="s">
        <v>299</v>
      </c>
      <c r="F48">
        <v>28</v>
      </c>
      <c r="G48">
        <v>31</v>
      </c>
      <c r="H48" t="s">
        <v>271</v>
      </c>
      <c r="I48" t="s">
        <v>271</v>
      </c>
      <c r="J48">
        <v>59</v>
      </c>
    </row>
    <row r="49" spans="1:10" ht="12.75">
      <c r="A49">
        <v>48</v>
      </c>
      <c r="C49" t="s">
        <v>182</v>
      </c>
      <c r="D49" t="s">
        <v>302</v>
      </c>
      <c r="E49" t="s">
        <v>270</v>
      </c>
      <c r="F49">
        <v>25</v>
      </c>
      <c r="G49">
        <v>33</v>
      </c>
      <c r="H49" t="s">
        <v>271</v>
      </c>
      <c r="I49" t="s">
        <v>271</v>
      </c>
      <c r="J49">
        <v>58</v>
      </c>
    </row>
    <row r="50" spans="1:10" ht="12.75">
      <c r="A50">
        <v>49</v>
      </c>
      <c r="C50" t="s">
        <v>171</v>
      </c>
      <c r="D50" t="s">
        <v>306</v>
      </c>
      <c r="E50" t="s">
        <v>281</v>
      </c>
      <c r="F50">
        <v>23</v>
      </c>
      <c r="G50">
        <v>26</v>
      </c>
      <c r="H50" t="s">
        <v>271</v>
      </c>
      <c r="I50" t="s">
        <v>271</v>
      </c>
      <c r="J50">
        <v>49</v>
      </c>
    </row>
    <row r="51" spans="1:10" ht="12.75">
      <c r="A51">
        <v>50</v>
      </c>
      <c r="C51" t="s">
        <v>117</v>
      </c>
      <c r="D51" t="s">
        <v>322</v>
      </c>
      <c r="E51" t="s">
        <v>299</v>
      </c>
      <c r="F51">
        <v>28</v>
      </c>
      <c r="G51">
        <v>30</v>
      </c>
      <c r="H51" t="s">
        <v>271</v>
      </c>
      <c r="I51" t="s">
        <v>271</v>
      </c>
      <c r="J51">
        <v>58</v>
      </c>
    </row>
    <row r="52" spans="1:10" ht="12.75">
      <c r="A52">
        <v>51</v>
      </c>
      <c r="C52" t="s">
        <v>175</v>
      </c>
      <c r="D52" t="s">
        <v>330</v>
      </c>
      <c r="E52" t="s">
        <v>281</v>
      </c>
      <c r="F52">
        <v>21</v>
      </c>
      <c r="G52">
        <v>22</v>
      </c>
      <c r="H52" t="s">
        <v>271</v>
      </c>
      <c r="I52" t="s">
        <v>271</v>
      </c>
      <c r="J52">
        <v>43</v>
      </c>
    </row>
    <row r="53" spans="1:10" ht="12.75">
      <c r="A53">
        <v>52</v>
      </c>
      <c r="C53" t="s">
        <v>214</v>
      </c>
      <c r="D53" t="s">
        <v>326</v>
      </c>
      <c r="E53" t="s">
        <v>299</v>
      </c>
      <c r="F53">
        <v>22</v>
      </c>
      <c r="G53">
        <v>41</v>
      </c>
      <c r="H53" t="s">
        <v>271</v>
      </c>
      <c r="I53" t="s">
        <v>271</v>
      </c>
      <c r="J53">
        <v>63</v>
      </c>
    </row>
    <row r="54" spans="1:10" ht="12.75">
      <c r="A54">
        <v>53</v>
      </c>
      <c r="C54" t="s">
        <v>130</v>
      </c>
      <c r="D54" t="s">
        <v>307</v>
      </c>
      <c r="E54" t="s">
        <v>299</v>
      </c>
      <c r="F54">
        <v>32</v>
      </c>
      <c r="G54">
        <v>31</v>
      </c>
      <c r="H54" t="s">
        <v>271</v>
      </c>
      <c r="I54" t="s">
        <v>271</v>
      </c>
      <c r="J54">
        <v>63</v>
      </c>
    </row>
    <row r="55" spans="1:10" ht="12.75">
      <c r="A55">
        <v>54</v>
      </c>
      <c r="C55" t="s">
        <v>220</v>
      </c>
      <c r="D55" t="s">
        <v>324</v>
      </c>
      <c r="E55" t="s">
        <v>277</v>
      </c>
      <c r="F55">
        <v>41</v>
      </c>
      <c r="G55">
        <v>38</v>
      </c>
      <c r="H55" t="s">
        <v>271</v>
      </c>
      <c r="I55" t="s">
        <v>271</v>
      </c>
      <c r="J55">
        <v>79</v>
      </c>
    </row>
    <row r="56" spans="1:10" ht="12.75">
      <c r="A56">
        <v>55</v>
      </c>
      <c r="C56" t="s">
        <v>199</v>
      </c>
      <c r="D56" t="s">
        <v>311</v>
      </c>
      <c r="E56" t="s">
        <v>285</v>
      </c>
      <c r="F56">
        <v>24</v>
      </c>
      <c r="G56">
        <v>29</v>
      </c>
      <c r="H56" t="s">
        <v>271</v>
      </c>
      <c r="I56" t="s">
        <v>271</v>
      </c>
      <c r="J56">
        <v>53</v>
      </c>
    </row>
    <row r="57" spans="1:10" ht="12.75">
      <c r="A57">
        <v>56</v>
      </c>
      <c r="C57" t="s">
        <v>218</v>
      </c>
      <c r="D57" t="s">
        <v>303</v>
      </c>
      <c r="E57" t="s">
        <v>277</v>
      </c>
      <c r="F57">
        <v>34</v>
      </c>
      <c r="G57">
        <v>31</v>
      </c>
      <c r="H57" t="s">
        <v>271</v>
      </c>
      <c r="I57" t="s">
        <v>271</v>
      </c>
      <c r="J57">
        <v>65</v>
      </c>
    </row>
    <row r="58" spans="1:10" ht="12.75">
      <c r="A58">
        <v>57</v>
      </c>
      <c r="C58" t="s">
        <v>137</v>
      </c>
      <c r="D58" t="s">
        <v>332</v>
      </c>
      <c r="E58" t="s">
        <v>279</v>
      </c>
      <c r="F58">
        <v>19</v>
      </c>
      <c r="G58">
        <v>10</v>
      </c>
      <c r="H58" t="s">
        <v>271</v>
      </c>
      <c r="I58" t="s">
        <v>271</v>
      </c>
      <c r="J58">
        <v>29</v>
      </c>
    </row>
    <row r="59" spans="1:10" ht="12.75">
      <c r="A59">
        <v>58</v>
      </c>
      <c r="C59" t="s">
        <v>107</v>
      </c>
      <c r="D59" t="s">
        <v>302</v>
      </c>
      <c r="E59" t="s">
        <v>273</v>
      </c>
      <c r="F59">
        <v>36</v>
      </c>
      <c r="G59">
        <v>26</v>
      </c>
      <c r="H59" t="s">
        <v>271</v>
      </c>
      <c r="I59" t="s">
        <v>271</v>
      </c>
      <c r="J59">
        <v>62</v>
      </c>
    </row>
    <row r="60" spans="1:10" ht="12.75">
      <c r="A60">
        <v>59</v>
      </c>
      <c r="C60" t="s">
        <v>181</v>
      </c>
      <c r="D60" t="s">
        <v>329</v>
      </c>
      <c r="E60" t="s">
        <v>270</v>
      </c>
      <c r="F60">
        <v>30</v>
      </c>
      <c r="G60">
        <v>31</v>
      </c>
      <c r="H60" t="s">
        <v>271</v>
      </c>
      <c r="I60" t="s">
        <v>271</v>
      </c>
      <c r="J60">
        <v>61</v>
      </c>
    </row>
    <row r="61" spans="1:10" ht="12.75">
      <c r="A61">
        <v>60</v>
      </c>
      <c r="C61" t="s">
        <v>219</v>
      </c>
      <c r="D61" t="s">
        <v>331</v>
      </c>
      <c r="E61" t="s">
        <v>277</v>
      </c>
      <c r="F61">
        <v>30</v>
      </c>
      <c r="G61">
        <v>23</v>
      </c>
      <c r="H61" t="s">
        <v>271</v>
      </c>
      <c r="I61" t="s">
        <v>271</v>
      </c>
      <c r="J61">
        <v>53</v>
      </c>
    </row>
    <row r="62" spans="1:10" ht="12.75">
      <c r="A62">
        <v>61</v>
      </c>
      <c r="C62" t="s">
        <v>111</v>
      </c>
      <c r="D62" t="s">
        <v>308</v>
      </c>
      <c r="E62" t="s">
        <v>299</v>
      </c>
      <c r="F62">
        <v>37</v>
      </c>
      <c r="G62">
        <v>32</v>
      </c>
      <c r="H62" t="s">
        <v>271</v>
      </c>
      <c r="I62" t="s">
        <v>271</v>
      </c>
      <c r="J62">
        <v>69</v>
      </c>
    </row>
    <row r="63" spans="1:10" ht="12.75">
      <c r="A63">
        <v>62</v>
      </c>
      <c r="C63" t="s">
        <v>227</v>
      </c>
      <c r="D63" t="s">
        <v>312</v>
      </c>
      <c r="E63" t="s">
        <v>273</v>
      </c>
      <c r="F63">
        <v>25</v>
      </c>
      <c r="G63">
        <v>28</v>
      </c>
      <c r="H63" t="s">
        <v>271</v>
      </c>
      <c r="I63" t="s">
        <v>271</v>
      </c>
      <c r="J63">
        <v>53</v>
      </c>
    </row>
    <row r="64" spans="1:10" ht="12.75">
      <c r="A64">
        <v>63</v>
      </c>
      <c r="C64" t="s">
        <v>183</v>
      </c>
      <c r="D64" t="s">
        <v>321</v>
      </c>
      <c r="E64" t="s">
        <v>270</v>
      </c>
      <c r="F64">
        <v>31</v>
      </c>
      <c r="G64">
        <v>36</v>
      </c>
      <c r="H64" t="s">
        <v>271</v>
      </c>
      <c r="I64" t="s">
        <v>271</v>
      </c>
      <c r="J64">
        <v>67</v>
      </c>
    </row>
    <row r="65" spans="1:10" ht="12.75">
      <c r="A65">
        <v>64</v>
      </c>
      <c r="C65" t="s">
        <v>243</v>
      </c>
      <c r="D65" t="s">
        <v>327</v>
      </c>
      <c r="E65" t="s">
        <v>273</v>
      </c>
      <c r="F65">
        <v>35</v>
      </c>
      <c r="G65">
        <v>38</v>
      </c>
      <c r="H65" t="s">
        <v>271</v>
      </c>
      <c r="I65" t="s">
        <v>271</v>
      </c>
      <c r="J65">
        <v>73</v>
      </c>
    </row>
    <row r="66" spans="1:10" ht="12.75">
      <c r="A66">
        <v>65</v>
      </c>
      <c r="C66" t="s">
        <v>152</v>
      </c>
      <c r="D66" t="s">
        <v>272</v>
      </c>
      <c r="E66" t="s">
        <v>273</v>
      </c>
      <c r="F66">
        <v>35</v>
      </c>
      <c r="G66">
        <v>35</v>
      </c>
      <c r="H66" t="s">
        <v>271</v>
      </c>
      <c r="I66" t="s">
        <v>271</v>
      </c>
      <c r="J66">
        <v>70</v>
      </c>
    </row>
    <row r="67" spans="1:10" ht="12.75">
      <c r="A67">
        <v>66</v>
      </c>
      <c r="C67" t="s">
        <v>119</v>
      </c>
      <c r="D67" t="s">
        <v>316</v>
      </c>
      <c r="E67" t="s">
        <v>285</v>
      </c>
      <c r="F67">
        <v>18</v>
      </c>
      <c r="G67">
        <v>25</v>
      </c>
      <c r="H67" t="s">
        <v>271</v>
      </c>
      <c r="I67" t="s">
        <v>271</v>
      </c>
      <c r="J67">
        <v>43</v>
      </c>
    </row>
    <row r="68" spans="1:10" ht="12.75">
      <c r="A68">
        <v>67</v>
      </c>
      <c r="C68" t="s">
        <v>168</v>
      </c>
      <c r="D68" t="s">
        <v>291</v>
      </c>
      <c r="E68" t="s">
        <v>281</v>
      </c>
      <c r="F68">
        <v>28</v>
      </c>
      <c r="G68">
        <v>24</v>
      </c>
      <c r="H68" t="s">
        <v>271</v>
      </c>
      <c r="I68" t="s">
        <v>271</v>
      </c>
      <c r="J68">
        <v>52</v>
      </c>
    </row>
    <row r="69" spans="1:9" ht="12.75">
      <c r="A69" t="s">
        <v>271</v>
      </c>
      <c r="C69" t="s">
        <v>208</v>
      </c>
      <c r="D69" t="s">
        <v>336</v>
      </c>
      <c r="E69" t="s">
        <v>273</v>
      </c>
      <c r="F69">
        <v>37</v>
      </c>
      <c r="G69" t="s">
        <v>337</v>
      </c>
      <c r="H69" t="s">
        <v>271</v>
      </c>
      <c r="I69" t="s">
        <v>271</v>
      </c>
    </row>
    <row r="70" spans="1:9" ht="12.75">
      <c r="A70" t="s">
        <v>271</v>
      </c>
      <c r="C70" t="s">
        <v>165</v>
      </c>
      <c r="D70" t="s">
        <v>338</v>
      </c>
      <c r="E70" t="s">
        <v>281</v>
      </c>
      <c r="F70">
        <v>20</v>
      </c>
      <c r="G70" t="s">
        <v>339</v>
      </c>
      <c r="H70" t="s">
        <v>271</v>
      </c>
      <c r="I70" t="s">
        <v>271</v>
      </c>
    </row>
    <row r="71" spans="1:9" ht="12.75">
      <c r="A71" t="s">
        <v>271</v>
      </c>
      <c r="C71" t="s">
        <v>134</v>
      </c>
      <c r="D71" t="s">
        <v>323</v>
      </c>
      <c r="E71" t="s">
        <v>297</v>
      </c>
      <c r="F71" t="s">
        <v>339</v>
      </c>
      <c r="G71" t="s">
        <v>339</v>
      </c>
      <c r="H71" t="s">
        <v>271</v>
      </c>
      <c r="I71" t="s">
        <v>271</v>
      </c>
    </row>
    <row r="73" ht="12.75">
      <c r="A73" t="s">
        <v>365</v>
      </c>
    </row>
    <row r="74" spans="1:10" ht="12.75">
      <c r="A74" t="s">
        <v>259</v>
      </c>
      <c r="B74" t="s">
        <v>260</v>
      </c>
      <c r="C74" t="s">
        <v>261</v>
      </c>
      <c r="D74" t="s">
        <v>262</v>
      </c>
      <c r="E74" t="s">
        <v>263</v>
      </c>
      <c r="F74" t="s">
        <v>264</v>
      </c>
      <c r="G74" t="s">
        <v>265</v>
      </c>
      <c r="H74" t="s">
        <v>266</v>
      </c>
      <c r="I74" t="s">
        <v>267</v>
      </c>
      <c r="J74" t="s">
        <v>268</v>
      </c>
    </row>
    <row r="75" spans="1:10" ht="12.75">
      <c r="A75">
        <v>1</v>
      </c>
      <c r="C75" t="s">
        <v>132</v>
      </c>
      <c r="D75" t="s">
        <v>349</v>
      </c>
      <c r="E75" t="s">
        <v>299</v>
      </c>
      <c r="F75">
        <v>24</v>
      </c>
      <c r="G75">
        <v>25</v>
      </c>
      <c r="H75" t="s">
        <v>271</v>
      </c>
      <c r="I75" t="s">
        <v>271</v>
      </c>
      <c r="J75">
        <v>49</v>
      </c>
    </row>
    <row r="76" spans="1:10" ht="12.75">
      <c r="A76">
        <v>2</v>
      </c>
      <c r="C76" t="s">
        <v>129</v>
      </c>
      <c r="D76" t="s">
        <v>360</v>
      </c>
      <c r="E76" t="s">
        <v>270</v>
      </c>
      <c r="F76">
        <v>33</v>
      </c>
      <c r="G76">
        <v>42</v>
      </c>
      <c r="H76" t="s">
        <v>271</v>
      </c>
      <c r="I76" t="s">
        <v>271</v>
      </c>
      <c r="J76">
        <v>75</v>
      </c>
    </row>
    <row r="77" spans="1:10" ht="12.75">
      <c r="A77">
        <v>3</v>
      </c>
      <c r="C77" t="s">
        <v>185</v>
      </c>
      <c r="D77" t="s">
        <v>353</v>
      </c>
      <c r="E77" t="s">
        <v>270</v>
      </c>
      <c r="F77">
        <v>23</v>
      </c>
      <c r="G77">
        <v>16</v>
      </c>
      <c r="H77" t="s">
        <v>271</v>
      </c>
      <c r="I77" t="s">
        <v>271</v>
      </c>
      <c r="J77">
        <v>39</v>
      </c>
    </row>
    <row r="78" spans="1:10" ht="12.75">
      <c r="A78">
        <v>4</v>
      </c>
      <c r="C78" t="s">
        <v>209</v>
      </c>
      <c r="D78" t="s">
        <v>359</v>
      </c>
      <c r="E78" t="s">
        <v>273</v>
      </c>
      <c r="F78">
        <v>32</v>
      </c>
      <c r="G78">
        <v>19</v>
      </c>
      <c r="H78" t="s">
        <v>271</v>
      </c>
      <c r="I78" t="s">
        <v>271</v>
      </c>
      <c r="J78">
        <v>51</v>
      </c>
    </row>
    <row r="79" spans="1:10" ht="12.75">
      <c r="A79">
        <v>5</v>
      </c>
      <c r="C79" t="s">
        <v>212</v>
      </c>
      <c r="D79" t="s">
        <v>344</v>
      </c>
      <c r="E79" t="s">
        <v>281</v>
      </c>
      <c r="F79">
        <v>24</v>
      </c>
      <c r="G79">
        <v>28</v>
      </c>
      <c r="H79" t="s">
        <v>271</v>
      </c>
      <c r="I79" t="s">
        <v>271</v>
      </c>
      <c r="J79">
        <v>52</v>
      </c>
    </row>
    <row r="80" spans="1:10" ht="12.75">
      <c r="A80">
        <v>6</v>
      </c>
      <c r="C80" t="s">
        <v>131</v>
      </c>
      <c r="D80" t="s">
        <v>345</v>
      </c>
      <c r="E80" t="s">
        <v>299</v>
      </c>
      <c r="F80">
        <v>26</v>
      </c>
      <c r="G80">
        <v>30</v>
      </c>
      <c r="H80" t="s">
        <v>271</v>
      </c>
      <c r="I80" t="s">
        <v>271</v>
      </c>
      <c r="J80">
        <v>56</v>
      </c>
    </row>
    <row r="81" spans="1:10" ht="12.75">
      <c r="A81">
        <v>7</v>
      </c>
      <c r="C81" t="s">
        <v>155</v>
      </c>
      <c r="D81" t="s">
        <v>352</v>
      </c>
      <c r="E81" t="s">
        <v>281</v>
      </c>
      <c r="F81">
        <v>30</v>
      </c>
      <c r="G81">
        <v>26</v>
      </c>
      <c r="H81" t="s">
        <v>271</v>
      </c>
      <c r="I81" t="s">
        <v>271</v>
      </c>
      <c r="J81">
        <v>56</v>
      </c>
    </row>
    <row r="82" spans="1:10" ht="12.75">
      <c r="A82">
        <v>8</v>
      </c>
      <c r="C82" t="s">
        <v>195</v>
      </c>
      <c r="D82" t="s">
        <v>341</v>
      </c>
      <c r="E82" t="s">
        <v>285</v>
      </c>
      <c r="F82">
        <v>41</v>
      </c>
      <c r="G82">
        <v>32</v>
      </c>
      <c r="H82" t="s">
        <v>271</v>
      </c>
      <c r="I82" t="s">
        <v>271</v>
      </c>
      <c r="J82">
        <v>73</v>
      </c>
    </row>
    <row r="83" spans="1:10" ht="12.75">
      <c r="A83">
        <v>9</v>
      </c>
      <c r="C83" t="s">
        <v>125</v>
      </c>
      <c r="D83" t="s">
        <v>348</v>
      </c>
      <c r="E83" t="s">
        <v>285</v>
      </c>
      <c r="F83">
        <v>36</v>
      </c>
      <c r="G83">
        <v>23</v>
      </c>
      <c r="H83" t="s">
        <v>271</v>
      </c>
      <c r="I83" t="s">
        <v>271</v>
      </c>
      <c r="J83">
        <v>59</v>
      </c>
    </row>
    <row r="84" spans="1:10" ht="12.75">
      <c r="A84">
        <v>10</v>
      </c>
      <c r="C84" t="s">
        <v>176</v>
      </c>
      <c r="D84" t="s">
        <v>343</v>
      </c>
      <c r="E84" t="s">
        <v>281</v>
      </c>
      <c r="F84">
        <v>36</v>
      </c>
      <c r="G84">
        <v>30</v>
      </c>
      <c r="H84" t="s">
        <v>271</v>
      </c>
      <c r="I84" t="s">
        <v>271</v>
      </c>
      <c r="J84">
        <v>66</v>
      </c>
    </row>
    <row r="85" spans="1:10" ht="12.75">
      <c r="A85">
        <v>11</v>
      </c>
      <c r="C85" t="s">
        <v>211</v>
      </c>
      <c r="D85" t="s">
        <v>351</v>
      </c>
      <c r="E85" t="s">
        <v>273</v>
      </c>
      <c r="F85">
        <v>38</v>
      </c>
      <c r="G85">
        <v>35</v>
      </c>
      <c r="H85" t="s">
        <v>271</v>
      </c>
      <c r="I85" t="s">
        <v>271</v>
      </c>
      <c r="J85">
        <v>73</v>
      </c>
    </row>
    <row r="86" spans="1:10" ht="12.75">
      <c r="A86">
        <v>12</v>
      </c>
      <c r="C86" t="s">
        <v>225</v>
      </c>
      <c r="D86" t="s">
        <v>347</v>
      </c>
      <c r="E86" t="s">
        <v>273</v>
      </c>
      <c r="F86">
        <v>39</v>
      </c>
      <c r="G86">
        <v>33</v>
      </c>
      <c r="H86" t="s">
        <v>271</v>
      </c>
      <c r="I86" t="s">
        <v>271</v>
      </c>
      <c r="J86">
        <v>72</v>
      </c>
    </row>
    <row r="87" spans="1:10" ht="12.75">
      <c r="A87">
        <v>13</v>
      </c>
      <c r="C87" t="s">
        <v>194</v>
      </c>
      <c r="D87" t="s">
        <v>350</v>
      </c>
      <c r="E87" t="s">
        <v>285</v>
      </c>
      <c r="F87">
        <v>36</v>
      </c>
      <c r="G87">
        <v>30</v>
      </c>
      <c r="H87" t="s">
        <v>271</v>
      </c>
      <c r="I87" t="s">
        <v>271</v>
      </c>
      <c r="J87">
        <v>66</v>
      </c>
    </row>
    <row r="88" spans="1:10" ht="12.75">
      <c r="A88">
        <v>14</v>
      </c>
      <c r="C88" t="s">
        <v>172</v>
      </c>
      <c r="D88" t="s">
        <v>346</v>
      </c>
      <c r="E88" t="s">
        <v>281</v>
      </c>
      <c r="F88">
        <v>40</v>
      </c>
      <c r="G88">
        <v>29</v>
      </c>
      <c r="H88" t="s">
        <v>271</v>
      </c>
      <c r="I88" t="s">
        <v>271</v>
      </c>
      <c r="J88">
        <v>69</v>
      </c>
    </row>
    <row r="89" spans="1:10" ht="12.75">
      <c r="A89">
        <v>15</v>
      </c>
      <c r="C89" t="s">
        <v>184</v>
      </c>
      <c r="D89" t="s">
        <v>355</v>
      </c>
      <c r="E89" t="s">
        <v>270</v>
      </c>
      <c r="F89">
        <v>33</v>
      </c>
      <c r="G89">
        <v>14</v>
      </c>
      <c r="H89" t="s">
        <v>271</v>
      </c>
      <c r="I89" t="s">
        <v>271</v>
      </c>
      <c r="J89">
        <v>47</v>
      </c>
    </row>
    <row r="90" spans="1:10" ht="12.75">
      <c r="A90">
        <v>16</v>
      </c>
      <c r="C90" t="s">
        <v>126</v>
      </c>
      <c r="D90" t="s">
        <v>318</v>
      </c>
      <c r="E90" t="s">
        <v>273</v>
      </c>
      <c r="F90">
        <v>36</v>
      </c>
      <c r="G90">
        <v>29</v>
      </c>
      <c r="H90" t="s">
        <v>271</v>
      </c>
      <c r="I90" t="s">
        <v>271</v>
      </c>
      <c r="J90">
        <v>65</v>
      </c>
    </row>
    <row r="91" spans="1:10" ht="12.75">
      <c r="A91">
        <v>17</v>
      </c>
      <c r="C91" t="s">
        <v>228</v>
      </c>
      <c r="D91" t="s">
        <v>362</v>
      </c>
      <c r="E91" t="s">
        <v>273</v>
      </c>
      <c r="F91">
        <v>30</v>
      </c>
      <c r="G91">
        <v>32</v>
      </c>
      <c r="H91" t="s">
        <v>271</v>
      </c>
      <c r="I91" t="s">
        <v>271</v>
      </c>
      <c r="J91">
        <v>62</v>
      </c>
    </row>
    <row r="92" spans="1:10" ht="12.75">
      <c r="A92">
        <v>18</v>
      </c>
      <c r="C92" t="s">
        <v>127</v>
      </c>
      <c r="D92" t="s">
        <v>356</v>
      </c>
      <c r="E92" t="s">
        <v>297</v>
      </c>
      <c r="F92">
        <v>29</v>
      </c>
      <c r="G92">
        <v>22</v>
      </c>
      <c r="H92" t="s">
        <v>271</v>
      </c>
      <c r="I92" t="s">
        <v>271</v>
      </c>
      <c r="J92">
        <v>51</v>
      </c>
    </row>
    <row r="93" spans="1:10" ht="12.75">
      <c r="A93">
        <v>19</v>
      </c>
      <c r="C93" t="s">
        <v>190</v>
      </c>
      <c r="D93" t="s">
        <v>357</v>
      </c>
      <c r="E93" t="s">
        <v>270</v>
      </c>
      <c r="F93">
        <v>35</v>
      </c>
      <c r="G93">
        <v>43</v>
      </c>
      <c r="H93" t="s">
        <v>271</v>
      </c>
      <c r="I93" t="s">
        <v>271</v>
      </c>
      <c r="J93">
        <v>78</v>
      </c>
    </row>
    <row r="94" spans="1:10" ht="12.75">
      <c r="A94">
        <v>20</v>
      </c>
      <c r="C94" t="s">
        <v>226</v>
      </c>
      <c r="D94" t="s">
        <v>354</v>
      </c>
      <c r="E94" t="s">
        <v>273</v>
      </c>
      <c r="F94">
        <v>28</v>
      </c>
      <c r="G94">
        <v>25</v>
      </c>
      <c r="H94" t="s">
        <v>271</v>
      </c>
      <c r="I94" t="s">
        <v>271</v>
      </c>
      <c r="J94">
        <v>53</v>
      </c>
    </row>
    <row r="95" spans="1:10" ht="12.75">
      <c r="A95">
        <v>21</v>
      </c>
      <c r="C95" t="s">
        <v>244</v>
      </c>
      <c r="D95" t="s">
        <v>358</v>
      </c>
      <c r="E95" t="s">
        <v>273</v>
      </c>
      <c r="F95">
        <v>46</v>
      </c>
      <c r="G95">
        <v>38</v>
      </c>
      <c r="H95" t="s">
        <v>271</v>
      </c>
      <c r="I95" t="s">
        <v>271</v>
      </c>
      <c r="J95">
        <v>84</v>
      </c>
    </row>
    <row r="96" spans="1:10" ht="12.75">
      <c r="A96">
        <v>22</v>
      </c>
      <c r="C96" t="s">
        <v>213</v>
      </c>
      <c r="D96" t="s">
        <v>361</v>
      </c>
      <c r="E96" t="s">
        <v>279</v>
      </c>
      <c r="F96">
        <v>28</v>
      </c>
      <c r="G96">
        <v>7</v>
      </c>
      <c r="H96" t="s">
        <v>271</v>
      </c>
      <c r="I96" t="s">
        <v>271</v>
      </c>
      <c r="J96">
        <v>35</v>
      </c>
    </row>
    <row r="97" spans="1:10" ht="12.75">
      <c r="A97">
        <v>23</v>
      </c>
      <c r="C97" t="s">
        <v>210</v>
      </c>
      <c r="D97" t="s">
        <v>351</v>
      </c>
      <c r="E97" t="s">
        <v>273</v>
      </c>
      <c r="F97">
        <v>26</v>
      </c>
      <c r="G97">
        <v>26</v>
      </c>
      <c r="H97" t="s">
        <v>271</v>
      </c>
      <c r="I97" t="s">
        <v>271</v>
      </c>
      <c r="J97">
        <v>52</v>
      </c>
    </row>
    <row r="98" spans="1:10" ht="12.75">
      <c r="A98">
        <v>24</v>
      </c>
      <c r="C98" t="s">
        <v>128</v>
      </c>
      <c r="D98" t="s">
        <v>363</v>
      </c>
      <c r="E98" t="s">
        <v>281</v>
      </c>
      <c r="F98">
        <v>27</v>
      </c>
      <c r="G98">
        <v>26</v>
      </c>
      <c r="H98" t="s">
        <v>271</v>
      </c>
      <c r="I98" t="s">
        <v>271</v>
      </c>
      <c r="J98">
        <v>53</v>
      </c>
    </row>
    <row r="99" spans="1:10" ht="12.75">
      <c r="A99">
        <v>25</v>
      </c>
      <c r="C99" t="s">
        <v>124</v>
      </c>
      <c r="D99" t="s">
        <v>342</v>
      </c>
      <c r="E99" t="s">
        <v>270</v>
      </c>
      <c r="F99">
        <v>24</v>
      </c>
      <c r="G99">
        <v>28</v>
      </c>
      <c r="H99" t="s">
        <v>271</v>
      </c>
      <c r="I99" t="s">
        <v>271</v>
      </c>
      <c r="J99">
        <v>52</v>
      </c>
    </row>
    <row r="101" ht="12.75">
      <c r="A101" t="s">
        <v>364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3"/>
  <sheetViews>
    <sheetView zoomScalePageLayoutView="0" workbookViewId="0" topLeftCell="A70">
      <selection activeCell="H14" sqref="H14"/>
    </sheetView>
  </sheetViews>
  <sheetFormatPr defaultColWidth="11.421875" defaultRowHeight="12.75"/>
  <cols>
    <col min="1" max="1" width="8.8515625" style="0" customWidth="1"/>
    <col min="2" max="2" width="19.57421875" style="0" customWidth="1"/>
    <col min="3" max="3" width="4.28125" style="1" customWidth="1"/>
    <col min="4" max="4" width="22.28125" style="0" customWidth="1"/>
    <col min="5" max="6" width="6.00390625" style="26" customWidth="1"/>
    <col min="7" max="7" width="4.140625" style="0" customWidth="1"/>
  </cols>
  <sheetData>
    <row r="1" spans="4:8" ht="12.75">
      <c r="D1" s="3"/>
      <c r="E1" s="220" t="s">
        <v>1</v>
      </c>
      <c r="F1" s="221"/>
      <c r="G1" s="221" t="s">
        <v>369</v>
      </c>
      <c r="H1" s="221"/>
    </row>
    <row r="2" spans="1:6" ht="12.75">
      <c r="A2" s="203" t="s">
        <v>4</v>
      </c>
      <c r="B2" s="203" t="s">
        <v>5</v>
      </c>
      <c r="C2" s="25"/>
      <c r="D2" s="204" t="s">
        <v>203</v>
      </c>
      <c r="E2" s="222" t="s">
        <v>6</v>
      </c>
      <c r="F2" s="222" t="s">
        <v>7</v>
      </c>
    </row>
    <row r="3" spans="1:6" ht="12.75">
      <c r="A3" s="205" t="s">
        <v>31</v>
      </c>
      <c r="B3" s="205" t="s">
        <v>35</v>
      </c>
      <c r="C3" s="25" t="s">
        <v>230</v>
      </c>
      <c r="D3" s="206" t="s">
        <v>134</v>
      </c>
      <c r="E3" s="223">
        <v>7</v>
      </c>
      <c r="F3" s="223">
        <v>30</v>
      </c>
    </row>
    <row r="4" spans="1:6" ht="12.75">
      <c r="A4" s="205" t="s">
        <v>90</v>
      </c>
      <c r="B4" s="205" t="s">
        <v>94</v>
      </c>
      <c r="C4" s="25" t="s">
        <v>230</v>
      </c>
      <c r="D4" s="206" t="s">
        <v>201</v>
      </c>
      <c r="E4" s="223">
        <v>4</v>
      </c>
      <c r="F4" s="223">
        <v>33</v>
      </c>
    </row>
    <row r="5" spans="1:6" ht="12.75">
      <c r="A5" s="205" t="s">
        <v>76</v>
      </c>
      <c r="B5" s="205" t="s">
        <v>78</v>
      </c>
      <c r="C5" s="25" t="s">
        <v>230</v>
      </c>
      <c r="D5" s="206" t="s">
        <v>175</v>
      </c>
      <c r="E5" s="223">
        <v>4</v>
      </c>
      <c r="F5" s="223">
        <v>22</v>
      </c>
    </row>
    <row r="6" spans="1:6" ht="12.75">
      <c r="A6" s="205" t="s">
        <v>81</v>
      </c>
      <c r="B6" s="205" t="s">
        <v>83</v>
      </c>
      <c r="C6" s="25" t="s">
        <v>231</v>
      </c>
      <c r="D6" s="206" t="s">
        <v>155</v>
      </c>
      <c r="E6" s="223">
        <v>5</v>
      </c>
      <c r="F6" s="223">
        <v>26</v>
      </c>
    </row>
    <row r="7" spans="1:6" ht="12.75">
      <c r="A7" s="205" t="s">
        <v>76</v>
      </c>
      <c r="B7" s="205" t="s">
        <v>77</v>
      </c>
      <c r="C7" s="25" t="s">
        <v>230</v>
      </c>
      <c r="D7" s="206" t="s">
        <v>173</v>
      </c>
      <c r="E7" s="223">
        <v>16</v>
      </c>
      <c r="F7" s="223">
        <v>32</v>
      </c>
    </row>
    <row r="8" spans="1:6" ht="12.75">
      <c r="A8" s="205" t="s">
        <v>90</v>
      </c>
      <c r="B8" s="205" t="s">
        <v>91</v>
      </c>
      <c r="C8" s="25" t="s">
        <v>230</v>
      </c>
      <c r="D8" s="206" t="s">
        <v>199</v>
      </c>
      <c r="E8" s="223">
        <v>7</v>
      </c>
      <c r="F8" s="223">
        <v>29</v>
      </c>
    </row>
    <row r="9" spans="1:6" ht="12.75">
      <c r="A9" s="205" t="s">
        <v>17</v>
      </c>
      <c r="B9" s="205" t="s">
        <v>20</v>
      </c>
      <c r="C9" s="25" t="s">
        <v>230</v>
      </c>
      <c r="D9" s="206" t="s">
        <v>130</v>
      </c>
      <c r="E9" s="223">
        <v>11</v>
      </c>
      <c r="F9" s="223">
        <v>31</v>
      </c>
    </row>
    <row r="10" spans="1:6" ht="12.75">
      <c r="A10" s="205" t="s">
        <v>144</v>
      </c>
      <c r="B10" s="205" t="s">
        <v>145</v>
      </c>
      <c r="C10" s="25" t="s">
        <v>230</v>
      </c>
      <c r="D10" s="206" t="s">
        <v>191</v>
      </c>
      <c r="E10" s="223">
        <v>15</v>
      </c>
      <c r="F10" s="223">
        <v>33</v>
      </c>
    </row>
    <row r="11" spans="1:6" ht="12.75">
      <c r="A11" s="205" t="s">
        <v>71</v>
      </c>
      <c r="B11" s="205" t="s">
        <v>75</v>
      </c>
      <c r="C11" s="25" t="s">
        <v>230</v>
      </c>
      <c r="D11" s="206" t="s">
        <v>150</v>
      </c>
      <c r="E11" s="223">
        <v>21</v>
      </c>
      <c r="F11" s="223">
        <v>36</v>
      </c>
    </row>
    <row r="12" spans="1:6" ht="12.75">
      <c r="A12" s="205" t="s">
        <v>235</v>
      </c>
      <c r="B12" s="205" t="s">
        <v>236</v>
      </c>
      <c r="C12" s="25" t="s">
        <v>230</v>
      </c>
      <c r="D12" s="206" t="s">
        <v>237</v>
      </c>
      <c r="E12" s="223">
        <v>8</v>
      </c>
      <c r="F12" s="223">
        <v>35</v>
      </c>
    </row>
    <row r="13" spans="1:6" ht="12.75">
      <c r="A13" s="205" t="s">
        <v>36</v>
      </c>
      <c r="B13" s="205" t="s">
        <v>38</v>
      </c>
      <c r="C13" s="25" t="s">
        <v>230</v>
      </c>
      <c r="D13" s="206" t="s">
        <v>207</v>
      </c>
      <c r="E13" s="223">
        <v>10</v>
      </c>
      <c r="F13" s="223">
        <v>27</v>
      </c>
    </row>
    <row r="14" spans="1:6" ht="12.75">
      <c r="A14" s="205" t="s">
        <v>138</v>
      </c>
      <c r="B14" s="205" t="s">
        <v>139</v>
      </c>
      <c r="C14" s="25" t="s">
        <v>230</v>
      </c>
      <c r="D14" s="206" t="s">
        <v>218</v>
      </c>
      <c r="E14" s="223">
        <v>11</v>
      </c>
      <c r="F14" s="223">
        <v>31</v>
      </c>
    </row>
    <row r="15" spans="1:6" ht="12.75">
      <c r="A15" s="205" t="s">
        <v>41</v>
      </c>
      <c r="B15" s="205" t="s">
        <v>42</v>
      </c>
      <c r="C15" s="25" t="s">
        <v>230</v>
      </c>
      <c r="D15" s="206" t="s">
        <v>152</v>
      </c>
      <c r="E15" s="223">
        <v>24</v>
      </c>
      <c r="F15" s="223">
        <v>35</v>
      </c>
    </row>
    <row r="16" spans="1:6" ht="12.75">
      <c r="A16" s="205" t="s">
        <v>22</v>
      </c>
      <c r="B16" s="205" t="s">
        <v>26</v>
      </c>
      <c r="C16" s="25" t="s">
        <v>230</v>
      </c>
      <c r="D16" s="206" t="s">
        <v>113</v>
      </c>
      <c r="E16" s="223">
        <v>9</v>
      </c>
      <c r="F16" s="223">
        <v>34</v>
      </c>
    </row>
    <row r="17" spans="1:6" ht="12.75">
      <c r="A17" s="205" t="s">
        <v>22</v>
      </c>
      <c r="B17" s="205" t="s">
        <v>23</v>
      </c>
      <c r="C17" s="25" t="s">
        <v>230</v>
      </c>
      <c r="D17" s="206" t="s">
        <v>117</v>
      </c>
      <c r="E17" s="223">
        <v>8</v>
      </c>
      <c r="F17" s="223">
        <v>30</v>
      </c>
    </row>
    <row r="18" spans="1:6" ht="12.75">
      <c r="A18" s="205" t="s">
        <v>81</v>
      </c>
      <c r="B18" s="205" t="s">
        <v>84</v>
      </c>
      <c r="C18" s="25" t="s">
        <v>231</v>
      </c>
      <c r="D18" s="206" t="s">
        <v>128</v>
      </c>
      <c r="E18" s="223">
        <v>1</v>
      </c>
      <c r="F18" s="223">
        <v>26</v>
      </c>
    </row>
    <row r="19" spans="1:6" ht="12.75">
      <c r="A19" s="205" t="s">
        <v>31</v>
      </c>
      <c r="B19" s="205" t="s">
        <v>33</v>
      </c>
      <c r="C19" s="25" t="s">
        <v>230</v>
      </c>
      <c r="D19" s="206" t="s">
        <v>112</v>
      </c>
      <c r="E19" s="223">
        <v>7</v>
      </c>
      <c r="F19" s="223">
        <v>22</v>
      </c>
    </row>
    <row r="20" spans="1:6" ht="12.75">
      <c r="A20" s="205" t="s">
        <v>62</v>
      </c>
      <c r="B20" s="205" t="s">
        <v>64</v>
      </c>
      <c r="C20" s="25" t="s">
        <v>230</v>
      </c>
      <c r="D20" s="206" t="s">
        <v>189</v>
      </c>
      <c r="E20" s="223">
        <v>17</v>
      </c>
      <c r="F20" s="223">
        <v>33</v>
      </c>
    </row>
    <row r="21" spans="1:6" ht="12.75">
      <c r="A21" s="205" t="s">
        <v>67</v>
      </c>
      <c r="B21" s="205" t="s">
        <v>69</v>
      </c>
      <c r="C21" s="25" t="s">
        <v>231</v>
      </c>
      <c r="D21" s="206" t="s">
        <v>185</v>
      </c>
      <c r="E21" s="223">
        <v>5</v>
      </c>
      <c r="F21" s="223">
        <v>16</v>
      </c>
    </row>
    <row r="22" spans="1:6" ht="12.75">
      <c r="A22" s="205" t="s">
        <v>100</v>
      </c>
      <c r="B22" s="205" t="s">
        <v>159</v>
      </c>
      <c r="C22" s="25" t="s">
        <v>230</v>
      </c>
      <c r="D22" s="206" t="s">
        <v>166</v>
      </c>
      <c r="E22" s="223">
        <v>14</v>
      </c>
      <c r="F22" s="223">
        <v>48</v>
      </c>
    </row>
    <row r="23" spans="1:6" ht="12.75">
      <c r="A23" s="205" t="s">
        <v>100</v>
      </c>
      <c r="B23" s="205" t="s">
        <v>162</v>
      </c>
      <c r="C23" s="25" t="s">
        <v>230</v>
      </c>
      <c r="D23" s="206" t="s">
        <v>167</v>
      </c>
      <c r="E23" s="223">
        <v>1</v>
      </c>
      <c r="F23" s="223">
        <v>21</v>
      </c>
    </row>
    <row r="24" spans="1:6" ht="12.75">
      <c r="A24" s="205" t="s">
        <v>41</v>
      </c>
      <c r="B24" s="205" t="s">
        <v>44</v>
      </c>
      <c r="C24" s="25" t="s">
        <v>230</v>
      </c>
      <c r="D24" s="206" t="s">
        <v>206</v>
      </c>
      <c r="E24" s="223">
        <v>13</v>
      </c>
      <c r="F24" s="223">
        <v>26</v>
      </c>
    </row>
    <row r="25" spans="1:6" ht="12.75">
      <c r="A25" s="205" t="s">
        <v>51</v>
      </c>
      <c r="B25" s="205" t="s">
        <v>54</v>
      </c>
      <c r="C25" s="25" t="s">
        <v>231</v>
      </c>
      <c r="D25" s="206" t="s">
        <v>209</v>
      </c>
      <c r="E25" s="223">
        <v>5</v>
      </c>
      <c r="F25" s="223">
        <v>19</v>
      </c>
    </row>
    <row r="26" spans="1:6" ht="12.75">
      <c r="A26" s="205" t="s">
        <v>55</v>
      </c>
      <c r="B26" s="205" t="s">
        <v>221</v>
      </c>
      <c r="C26" s="25" t="s">
        <v>230</v>
      </c>
      <c r="D26" s="206" t="s">
        <v>154</v>
      </c>
      <c r="E26" s="223">
        <v>4</v>
      </c>
      <c r="F26" s="223">
        <v>25</v>
      </c>
    </row>
    <row r="27" spans="1:6" ht="12.75">
      <c r="A27" s="205" t="s">
        <v>100</v>
      </c>
      <c r="B27" s="205" t="s">
        <v>158</v>
      </c>
      <c r="C27" s="25" t="s">
        <v>230</v>
      </c>
      <c r="D27" s="206" t="s">
        <v>165</v>
      </c>
      <c r="E27" s="223">
        <v>0</v>
      </c>
      <c r="F27" s="223">
        <v>0</v>
      </c>
    </row>
    <row r="28" spans="1:6" ht="12.75">
      <c r="A28" s="205" t="s">
        <v>62</v>
      </c>
      <c r="B28" s="205" t="s">
        <v>63</v>
      </c>
      <c r="C28" s="25" t="s">
        <v>230</v>
      </c>
      <c r="D28" s="206" t="s">
        <v>186</v>
      </c>
      <c r="E28" s="223">
        <v>26</v>
      </c>
      <c r="F28" s="223">
        <v>34</v>
      </c>
    </row>
    <row r="29" spans="1:6" ht="12.75">
      <c r="A29" s="205" t="s">
        <v>22</v>
      </c>
      <c r="B29" s="205" t="s">
        <v>24</v>
      </c>
      <c r="C29" s="25" t="s">
        <v>230</v>
      </c>
      <c r="D29" s="206" t="s">
        <v>115</v>
      </c>
      <c r="E29" s="223">
        <v>9</v>
      </c>
      <c r="F29" s="223">
        <v>26</v>
      </c>
    </row>
    <row r="30" spans="1:6" ht="12.75">
      <c r="A30" s="205" t="s">
        <v>85</v>
      </c>
      <c r="B30" s="205" t="s">
        <v>86</v>
      </c>
      <c r="C30" s="25" t="s">
        <v>230</v>
      </c>
      <c r="D30" s="206" t="s">
        <v>196</v>
      </c>
      <c r="E30" s="223">
        <v>9</v>
      </c>
      <c r="F30" s="223">
        <v>23</v>
      </c>
    </row>
    <row r="31" spans="1:6" ht="12.75">
      <c r="A31" s="205" t="s">
        <v>85</v>
      </c>
      <c r="B31" s="205" t="s">
        <v>87</v>
      </c>
      <c r="C31" s="25" t="s">
        <v>230</v>
      </c>
      <c r="D31" s="206" t="s">
        <v>197</v>
      </c>
      <c r="E31" s="223">
        <v>20</v>
      </c>
      <c r="F31" s="223">
        <v>38</v>
      </c>
    </row>
    <row r="32" spans="1:6" ht="12.75">
      <c r="A32" s="205" t="s">
        <v>144</v>
      </c>
      <c r="B32" s="205" t="s">
        <v>147</v>
      </c>
      <c r="C32" s="25" t="s">
        <v>231</v>
      </c>
      <c r="D32" s="206" t="s">
        <v>190</v>
      </c>
      <c r="E32" s="223">
        <v>5</v>
      </c>
      <c r="F32" s="223">
        <v>43</v>
      </c>
    </row>
    <row r="33" spans="1:6" ht="12.75">
      <c r="A33" s="205" t="s">
        <v>62</v>
      </c>
      <c r="B33" s="205" t="s">
        <v>65</v>
      </c>
      <c r="C33" s="25" t="s">
        <v>230</v>
      </c>
      <c r="D33" s="206" t="s">
        <v>187</v>
      </c>
      <c r="E33" s="223">
        <v>21</v>
      </c>
      <c r="F33" s="223">
        <v>33</v>
      </c>
    </row>
    <row r="34" spans="1:6" ht="12.75">
      <c r="A34" s="205" t="s">
        <v>67</v>
      </c>
      <c r="B34" s="205" t="s">
        <v>68</v>
      </c>
      <c r="C34" s="25" t="s">
        <v>231</v>
      </c>
      <c r="D34" s="206" t="s">
        <v>124</v>
      </c>
      <c r="E34" s="223">
        <v>20</v>
      </c>
      <c r="F34" s="223">
        <v>28</v>
      </c>
    </row>
    <row r="35" spans="1:6" ht="12.75">
      <c r="A35" s="205" t="s">
        <v>17</v>
      </c>
      <c r="B35" s="205" t="s">
        <v>21</v>
      </c>
      <c r="C35" s="25" t="s">
        <v>230</v>
      </c>
      <c r="D35" s="206" t="s">
        <v>111</v>
      </c>
      <c r="E35" s="223">
        <v>10</v>
      </c>
      <c r="F35" s="223">
        <v>32</v>
      </c>
    </row>
    <row r="36" spans="1:6" ht="12.75">
      <c r="A36" s="205" t="s">
        <v>90</v>
      </c>
      <c r="B36" s="205" t="s">
        <v>92</v>
      </c>
      <c r="C36" s="25" t="s">
        <v>230</v>
      </c>
      <c r="D36" s="206" t="s">
        <v>200</v>
      </c>
      <c r="E36" s="223">
        <v>10</v>
      </c>
      <c r="F36" s="223">
        <v>35</v>
      </c>
    </row>
    <row r="37" spans="1:6" ht="12.75">
      <c r="A37" s="205" t="s">
        <v>235</v>
      </c>
      <c r="B37" s="205" t="s">
        <v>236</v>
      </c>
      <c r="C37" s="25" t="s">
        <v>231</v>
      </c>
      <c r="D37" s="206" t="s">
        <v>240</v>
      </c>
      <c r="E37" s="223">
        <v>3</v>
      </c>
      <c r="F37" s="223">
        <v>18</v>
      </c>
    </row>
    <row r="38" spans="1:6" ht="12.75">
      <c r="A38" s="205" t="s">
        <v>51</v>
      </c>
      <c r="B38" s="205" t="s">
        <v>53</v>
      </c>
      <c r="C38" s="25" t="s">
        <v>231</v>
      </c>
      <c r="D38" s="206" t="s">
        <v>226</v>
      </c>
      <c r="E38" s="223">
        <v>5</v>
      </c>
      <c r="F38" s="223">
        <v>25</v>
      </c>
    </row>
    <row r="39" spans="1:6" ht="12.75">
      <c r="A39" s="205" t="s">
        <v>41</v>
      </c>
      <c r="B39" s="205" t="s">
        <v>43</v>
      </c>
      <c r="C39" s="25" t="s">
        <v>230</v>
      </c>
      <c r="D39" s="206" t="s">
        <v>223</v>
      </c>
      <c r="E39" s="223">
        <v>21</v>
      </c>
      <c r="F39" s="223">
        <v>36</v>
      </c>
    </row>
    <row r="40" spans="1:6" ht="12.75">
      <c r="A40" s="205" t="s">
        <v>12</v>
      </c>
      <c r="B40" s="205" t="s">
        <v>14</v>
      </c>
      <c r="C40" s="25" t="s">
        <v>230</v>
      </c>
      <c r="D40" s="206" t="s">
        <v>136</v>
      </c>
      <c r="E40" s="223">
        <v>19</v>
      </c>
      <c r="F40" s="223">
        <v>33</v>
      </c>
    </row>
    <row r="41" spans="1:6" ht="12.75">
      <c r="A41" s="205" t="s">
        <v>85</v>
      </c>
      <c r="B41" s="205" t="s">
        <v>88</v>
      </c>
      <c r="C41" s="25" t="s">
        <v>230</v>
      </c>
      <c r="D41" s="206" t="s">
        <v>106</v>
      </c>
      <c r="E41" s="223">
        <v>11</v>
      </c>
      <c r="F41" s="223">
        <v>27</v>
      </c>
    </row>
    <row r="42" spans="1:6" ht="12.75">
      <c r="A42" s="205" t="s">
        <v>55</v>
      </c>
      <c r="B42" s="205" t="s">
        <v>60</v>
      </c>
      <c r="C42" s="25" t="s">
        <v>230</v>
      </c>
      <c r="D42" s="206" t="s">
        <v>122</v>
      </c>
      <c r="E42" s="223">
        <v>2</v>
      </c>
      <c r="F42" s="223">
        <v>32</v>
      </c>
    </row>
    <row r="43" spans="1:6" ht="12.75">
      <c r="A43" s="205" t="s">
        <v>55</v>
      </c>
      <c r="B43" s="205" t="s">
        <v>56</v>
      </c>
      <c r="C43" s="25" t="s">
        <v>231</v>
      </c>
      <c r="D43" s="206" t="s">
        <v>211</v>
      </c>
      <c r="E43" s="223">
        <v>6</v>
      </c>
      <c r="F43" s="223">
        <v>35</v>
      </c>
    </row>
    <row r="44" spans="1:6" ht="12.75">
      <c r="A44" s="205" t="s">
        <v>143</v>
      </c>
      <c r="B44" s="205" t="s">
        <v>169</v>
      </c>
      <c r="C44" s="25" t="s">
        <v>231</v>
      </c>
      <c r="D44" s="206" t="s">
        <v>127</v>
      </c>
      <c r="E44" s="223">
        <v>5</v>
      </c>
      <c r="F44" s="223">
        <v>22</v>
      </c>
    </row>
    <row r="45" spans="1:6" ht="12.75">
      <c r="A45" s="205" t="s">
        <v>143</v>
      </c>
      <c r="B45" s="205" t="s">
        <v>170</v>
      </c>
      <c r="C45" s="25" t="s">
        <v>230</v>
      </c>
      <c r="D45" s="206" t="s">
        <v>123</v>
      </c>
      <c r="E45" s="223">
        <v>1</v>
      </c>
      <c r="F45" s="223">
        <v>24</v>
      </c>
    </row>
    <row r="46" spans="1:6" ht="12.75">
      <c r="A46" s="205" t="s">
        <v>71</v>
      </c>
      <c r="B46" s="205" t="s">
        <v>74</v>
      </c>
      <c r="C46" s="25" t="s">
        <v>230</v>
      </c>
      <c r="D46" s="206" t="s">
        <v>121</v>
      </c>
      <c r="E46" s="223">
        <v>4</v>
      </c>
      <c r="F46" s="223">
        <v>14</v>
      </c>
    </row>
    <row r="47" spans="1:6" ht="12.75">
      <c r="A47" s="205" t="s">
        <v>22</v>
      </c>
      <c r="B47" s="205" t="s">
        <v>25</v>
      </c>
      <c r="C47" s="25" t="s">
        <v>230</v>
      </c>
      <c r="D47" s="206" t="s">
        <v>214</v>
      </c>
      <c r="E47" s="223">
        <v>10</v>
      </c>
      <c r="F47" s="223">
        <v>41</v>
      </c>
    </row>
    <row r="48" spans="1:6" ht="12.75">
      <c r="A48" s="205" t="s">
        <v>41</v>
      </c>
      <c r="B48" s="205" t="s">
        <v>45</v>
      </c>
      <c r="C48" s="25" t="s">
        <v>230</v>
      </c>
      <c r="D48" s="206" t="s">
        <v>205</v>
      </c>
      <c r="E48" s="223">
        <v>20</v>
      </c>
      <c r="F48" s="223">
        <v>38</v>
      </c>
    </row>
    <row r="49" spans="1:6" ht="12.75">
      <c r="A49" s="205" t="s">
        <v>31</v>
      </c>
      <c r="B49" s="205" t="s">
        <v>32</v>
      </c>
      <c r="C49" s="25" t="s">
        <v>230</v>
      </c>
      <c r="D49" s="206" t="s">
        <v>109</v>
      </c>
      <c r="E49" s="223">
        <v>15</v>
      </c>
      <c r="F49" s="223">
        <v>31</v>
      </c>
    </row>
    <row r="50" spans="1:6" ht="12.75">
      <c r="A50" s="205" t="s">
        <v>55</v>
      </c>
      <c r="B50" s="205" t="s">
        <v>241</v>
      </c>
      <c r="C50" s="25" t="s">
        <v>230</v>
      </c>
      <c r="D50" s="206" t="s">
        <v>244</v>
      </c>
      <c r="E50" s="223">
        <v>2</v>
      </c>
      <c r="F50" s="223">
        <v>38</v>
      </c>
    </row>
    <row r="51" spans="1:6" ht="12.75">
      <c r="A51" s="205" t="s">
        <v>55</v>
      </c>
      <c r="B51" s="205" t="s">
        <v>222</v>
      </c>
      <c r="C51" s="25" t="s">
        <v>230</v>
      </c>
      <c r="D51" s="206" t="s">
        <v>243</v>
      </c>
      <c r="E51" s="223">
        <v>5</v>
      </c>
      <c r="F51" s="223">
        <v>38</v>
      </c>
    </row>
    <row r="52" spans="1:6" ht="12.75">
      <c r="A52" s="205" t="s">
        <v>85</v>
      </c>
      <c r="B52" s="205" t="s">
        <v>89</v>
      </c>
      <c r="C52" s="25" t="s">
        <v>230</v>
      </c>
      <c r="D52" s="206" t="s">
        <v>198</v>
      </c>
      <c r="E52" s="223">
        <v>10</v>
      </c>
      <c r="F52" s="223">
        <v>26</v>
      </c>
    </row>
    <row r="53" spans="1:6" ht="12.75">
      <c r="A53" s="205" t="s">
        <v>27</v>
      </c>
      <c r="B53" s="205" t="s">
        <v>28</v>
      </c>
      <c r="C53" s="25" t="s">
        <v>231</v>
      </c>
      <c r="D53" s="206" t="s">
        <v>131</v>
      </c>
      <c r="E53" s="223">
        <v>17</v>
      </c>
      <c r="F53" s="223">
        <v>30</v>
      </c>
    </row>
    <row r="54" spans="1:6" ht="12.75">
      <c r="A54" s="205" t="s">
        <v>17</v>
      </c>
      <c r="B54" s="205" t="s">
        <v>18</v>
      </c>
      <c r="C54" s="25" t="s">
        <v>230</v>
      </c>
      <c r="D54" s="206" t="s">
        <v>105</v>
      </c>
      <c r="E54" s="223">
        <v>14</v>
      </c>
      <c r="F54" s="223">
        <v>31</v>
      </c>
    </row>
    <row r="55" spans="1:6" ht="12.75">
      <c r="A55" s="205" t="s">
        <v>36</v>
      </c>
      <c r="B55" s="205" t="s">
        <v>39</v>
      </c>
      <c r="C55" s="25" t="s">
        <v>230</v>
      </c>
      <c r="D55" s="206" t="s">
        <v>216</v>
      </c>
      <c r="E55" s="223">
        <v>20</v>
      </c>
      <c r="F55" s="223">
        <v>38</v>
      </c>
    </row>
    <row r="56" spans="1:6" ht="12.75">
      <c r="A56" s="205" t="s">
        <v>204</v>
      </c>
      <c r="B56" s="205" t="s">
        <v>179</v>
      </c>
      <c r="C56" s="25" t="s">
        <v>230</v>
      </c>
      <c r="D56" s="206" t="s">
        <v>183</v>
      </c>
      <c r="E56" s="223">
        <v>7</v>
      </c>
      <c r="F56" s="223">
        <v>36</v>
      </c>
    </row>
    <row r="57" spans="1:6" ht="12.75">
      <c r="A57" s="205" t="s">
        <v>12</v>
      </c>
      <c r="B57" s="205" t="s">
        <v>16</v>
      </c>
      <c r="C57" s="25" t="s">
        <v>231</v>
      </c>
      <c r="D57" s="206" t="s">
        <v>213</v>
      </c>
      <c r="E57" s="223">
        <v>0</v>
      </c>
      <c r="F57" s="223">
        <v>7</v>
      </c>
    </row>
    <row r="58" spans="1:6" ht="12.75">
      <c r="A58" s="205" t="s">
        <v>144</v>
      </c>
      <c r="B58" s="205" t="s">
        <v>146</v>
      </c>
      <c r="C58" s="25" t="s">
        <v>230</v>
      </c>
      <c r="D58" s="206" t="s">
        <v>116</v>
      </c>
      <c r="E58" s="223">
        <v>4</v>
      </c>
      <c r="F58" s="223">
        <v>25</v>
      </c>
    </row>
    <row r="59" spans="1:6" ht="12.75">
      <c r="A59" s="205" t="s">
        <v>31</v>
      </c>
      <c r="B59" s="205" t="s">
        <v>34</v>
      </c>
      <c r="C59" s="25" t="s">
        <v>230</v>
      </c>
      <c r="D59" s="206" t="s">
        <v>133</v>
      </c>
      <c r="E59" s="223">
        <v>12</v>
      </c>
      <c r="F59" s="223">
        <v>36</v>
      </c>
    </row>
    <row r="60" spans="1:6" ht="12.75">
      <c r="A60" s="205" t="s">
        <v>36</v>
      </c>
      <c r="B60" s="205" t="s">
        <v>40</v>
      </c>
      <c r="C60" s="25" t="s">
        <v>230</v>
      </c>
      <c r="D60" s="206" t="s">
        <v>217</v>
      </c>
      <c r="E60" s="223">
        <v>13</v>
      </c>
      <c r="F60" s="223">
        <v>34</v>
      </c>
    </row>
    <row r="61" spans="1:6" ht="12.75">
      <c r="A61" s="205" t="s">
        <v>62</v>
      </c>
      <c r="B61" s="205" t="s">
        <v>66</v>
      </c>
      <c r="C61" s="25" t="s">
        <v>230</v>
      </c>
      <c r="D61" s="206" t="s">
        <v>188</v>
      </c>
      <c r="E61" s="223">
        <v>19</v>
      </c>
      <c r="F61" s="223">
        <v>33</v>
      </c>
    </row>
    <row r="62" spans="1:6" ht="12.75">
      <c r="A62" s="205" t="s">
        <v>12</v>
      </c>
      <c r="B62" s="205" t="s">
        <v>15</v>
      </c>
      <c r="C62" s="25" t="s">
        <v>230</v>
      </c>
      <c r="D62" s="206" t="s">
        <v>137</v>
      </c>
      <c r="E62" s="223">
        <v>1</v>
      </c>
      <c r="F62" s="223">
        <v>10</v>
      </c>
    </row>
    <row r="63" spans="1:6" ht="12.75">
      <c r="A63" s="205" t="s">
        <v>144</v>
      </c>
      <c r="B63" s="205" t="s">
        <v>148</v>
      </c>
      <c r="C63" s="25" t="s">
        <v>231</v>
      </c>
      <c r="D63" s="206" t="s">
        <v>129</v>
      </c>
      <c r="E63" s="223">
        <v>5</v>
      </c>
      <c r="F63" s="223">
        <v>42</v>
      </c>
    </row>
    <row r="64" spans="1:6" ht="12.75">
      <c r="A64" s="205" t="s">
        <v>46</v>
      </c>
      <c r="B64" s="205" t="s">
        <v>48</v>
      </c>
      <c r="C64" s="25" t="s">
        <v>230</v>
      </c>
      <c r="D64" s="206" t="s">
        <v>151</v>
      </c>
      <c r="E64" s="223">
        <v>13</v>
      </c>
      <c r="F64" s="223">
        <v>29</v>
      </c>
    </row>
    <row r="65" spans="1:6" ht="12.75">
      <c r="A65" s="205" t="s">
        <v>76</v>
      </c>
      <c r="B65" s="205" t="s">
        <v>79</v>
      </c>
      <c r="C65" s="25" t="s">
        <v>230</v>
      </c>
      <c r="D65" s="206" t="s">
        <v>110</v>
      </c>
      <c r="E65" s="223">
        <v>7</v>
      </c>
      <c r="F65" s="223">
        <v>31</v>
      </c>
    </row>
    <row r="66" spans="1:6" ht="12.75">
      <c r="A66" s="205" t="s">
        <v>204</v>
      </c>
      <c r="B66" s="205" t="s">
        <v>177</v>
      </c>
      <c r="C66" s="25" t="s">
        <v>230</v>
      </c>
      <c r="D66" s="206" t="s">
        <v>118</v>
      </c>
      <c r="E66" s="223">
        <v>14</v>
      </c>
      <c r="F66" s="223">
        <v>38</v>
      </c>
    </row>
    <row r="67" spans="1:6" ht="12.75">
      <c r="A67" s="205" t="s">
        <v>100</v>
      </c>
      <c r="B67" s="205" t="s">
        <v>161</v>
      </c>
      <c r="C67" s="25" t="s">
        <v>231</v>
      </c>
      <c r="D67" s="206" t="s">
        <v>212</v>
      </c>
      <c r="E67" s="223">
        <v>18</v>
      </c>
      <c r="F67" s="223">
        <v>28</v>
      </c>
    </row>
    <row r="68" spans="1:6" ht="12.75">
      <c r="A68" s="205" t="s">
        <v>100</v>
      </c>
      <c r="B68" s="205" t="s">
        <v>163</v>
      </c>
      <c r="C68" s="25" t="s">
        <v>230</v>
      </c>
      <c r="D68" s="206" t="s">
        <v>168</v>
      </c>
      <c r="E68" s="223">
        <v>15</v>
      </c>
      <c r="F68" s="223">
        <v>24</v>
      </c>
    </row>
    <row r="69" spans="1:6" ht="12.75">
      <c r="A69" s="205" t="s">
        <v>100</v>
      </c>
      <c r="B69" s="205" t="s">
        <v>157</v>
      </c>
      <c r="C69" s="25" t="s">
        <v>230</v>
      </c>
      <c r="D69" s="206" t="s">
        <v>164</v>
      </c>
      <c r="E69" s="223">
        <v>9</v>
      </c>
      <c r="F69" s="223">
        <v>28</v>
      </c>
    </row>
    <row r="70" spans="1:6" ht="12.75">
      <c r="A70" s="205" t="s">
        <v>90</v>
      </c>
      <c r="B70" s="205" t="s">
        <v>93</v>
      </c>
      <c r="C70" s="25" t="s">
        <v>230</v>
      </c>
      <c r="D70" s="206" t="s">
        <v>114</v>
      </c>
      <c r="E70" s="223">
        <v>17</v>
      </c>
      <c r="F70" s="223">
        <v>40</v>
      </c>
    </row>
    <row r="71" spans="1:6" ht="12.75">
      <c r="A71" s="205" t="s">
        <v>46</v>
      </c>
      <c r="B71" s="205" t="s">
        <v>50</v>
      </c>
      <c r="C71" s="25" t="s">
        <v>231</v>
      </c>
      <c r="D71" s="206" t="s">
        <v>126</v>
      </c>
      <c r="E71" s="223">
        <v>6</v>
      </c>
      <c r="F71" s="223">
        <v>29</v>
      </c>
    </row>
    <row r="72" spans="1:6" ht="12.75">
      <c r="A72" s="205" t="s">
        <v>51</v>
      </c>
      <c r="B72" s="205" t="s">
        <v>52</v>
      </c>
      <c r="C72" s="25" t="s">
        <v>231</v>
      </c>
      <c r="D72" s="206" t="s">
        <v>225</v>
      </c>
      <c r="E72" s="223">
        <v>10</v>
      </c>
      <c r="F72" s="223">
        <v>33</v>
      </c>
    </row>
    <row r="73" spans="1:6" ht="12.75">
      <c r="A73" s="205" t="s">
        <v>46</v>
      </c>
      <c r="B73" s="205" t="s">
        <v>49</v>
      </c>
      <c r="C73" s="25" t="s">
        <v>230</v>
      </c>
      <c r="D73" s="206" t="s">
        <v>224</v>
      </c>
      <c r="E73" s="223">
        <v>11</v>
      </c>
      <c r="F73" s="223">
        <v>29</v>
      </c>
    </row>
    <row r="74" spans="1:6" ht="12.75">
      <c r="A74" s="205" t="s">
        <v>36</v>
      </c>
      <c r="B74" s="205" t="s">
        <v>37</v>
      </c>
      <c r="C74" s="25" t="s">
        <v>230</v>
      </c>
      <c r="D74" s="206" t="s">
        <v>215</v>
      </c>
      <c r="E74" s="223">
        <v>20</v>
      </c>
      <c r="F74" s="223">
        <v>24</v>
      </c>
    </row>
    <row r="75" spans="1:6" ht="12.75">
      <c r="A75" s="205" t="s">
        <v>27</v>
      </c>
      <c r="B75" s="205" t="s">
        <v>29</v>
      </c>
      <c r="C75" s="25" t="s">
        <v>231</v>
      </c>
      <c r="D75" s="206" t="s">
        <v>132</v>
      </c>
      <c r="E75" s="223">
        <v>8</v>
      </c>
      <c r="F75" s="223">
        <v>25</v>
      </c>
    </row>
    <row r="76" spans="1:6" ht="12.75">
      <c r="A76" s="205" t="s">
        <v>100</v>
      </c>
      <c r="B76" s="205" t="s">
        <v>160</v>
      </c>
      <c r="C76" s="25" t="s">
        <v>230</v>
      </c>
      <c r="D76" s="206" t="s">
        <v>120</v>
      </c>
      <c r="E76" s="223">
        <v>3</v>
      </c>
      <c r="F76" s="223">
        <v>24</v>
      </c>
    </row>
    <row r="77" spans="1:6" ht="12.75">
      <c r="A77" s="205" t="s">
        <v>76</v>
      </c>
      <c r="B77" s="205" t="s">
        <v>80</v>
      </c>
      <c r="C77" s="25" t="s">
        <v>230</v>
      </c>
      <c r="D77" s="206" t="s">
        <v>174</v>
      </c>
      <c r="E77" s="223">
        <v>10</v>
      </c>
      <c r="F77" s="223">
        <v>37</v>
      </c>
    </row>
    <row r="78" spans="1:6" ht="12.75">
      <c r="A78" s="205" t="s">
        <v>138</v>
      </c>
      <c r="B78" s="205" t="s">
        <v>141</v>
      </c>
      <c r="C78" s="25" t="s">
        <v>230</v>
      </c>
      <c r="D78" s="206" t="s">
        <v>220</v>
      </c>
      <c r="E78" s="223">
        <v>7</v>
      </c>
      <c r="F78" s="223">
        <v>38</v>
      </c>
    </row>
    <row r="79" spans="1:6" ht="12.75">
      <c r="A79" s="205" t="s">
        <v>55</v>
      </c>
      <c r="B79" s="205" t="s">
        <v>57</v>
      </c>
      <c r="C79" s="25" t="s">
        <v>231</v>
      </c>
      <c r="D79" s="206" t="s">
        <v>210</v>
      </c>
      <c r="E79" s="223">
        <v>2</v>
      </c>
      <c r="F79" s="223">
        <v>26</v>
      </c>
    </row>
    <row r="80" spans="1:6" ht="12.75">
      <c r="A80" s="205" t="s">
        <v>138</v>
      </c>
      <c r="B80" s="205" t="s">
        <v>140</v>
      </c>
      <c r="C80" s="25" t="s">
        <v>230</v>
      </c>
      <c r="D80" s="206" t="s">
        <v>219</v>
      </c>
      <c r="E80" s="223">
        <v>2</v>
      </c>
      <c r="F80" s="223">
        <v>23</v>
      </c>
    </row>
    <row r="81" spans="1:6" ht="12.75">
      <c r="A81" s="205" t="s">
        <v>55</v>
      </c>
      <c r="B81" s="205" t="s">
        <v>58</v>
      </c>
      <c r="C81" s="25" t="s">
        <v>230</v>
      </c>
      <c r="D81" s="206" t="s">
        <v>227</v>
      </c>
      <c r="E81" s="223">
        <v>6</v>
      </c>
      <c r="F81" s="223">
        <v>28</v>
      </c>
    </row>
    <row r="82" spans="1:6" ht="12.75">
      <c r="A82" s="205" t="s">
        <v>55</v>
      </c>
      <c r="B82" s="205" t="s">
        <v>59</v>
      </c>
      <c r="C82" s="25" t="s">
        <v>231</v>
      </c>
      <c r="D82" s="206" t="s">
        <v>228</v>
      </c>
      <c r="E82" s="223">
        <v>2</v>
      </c>
      <c r="F82" s="223">
        <v>32</v>
      </c>
    </row>
    <row r="83" spans="1:6" ht="12.75">
      <c r="A83" s="205" t="s">
        <v>71</v>
      </c>
      <c r="B83" s="205" t="s">
        <v>73</v>
      </c>
      <c r="C83" s="25" t="s">
        <v>231</v>
      </c>
      <c r="D83" s="206" t="s">
        <v>176</v>
      </c>
      <c r="E83" s="223">
        <v>15</v>
      </c>
      <c r="F83" s="223">
        <v>30</v>
      </c>
    </row>
    <row r="84" spans="1:6" ht="12.75">
      <c r="A84" s="205" t="s">
        <v>100</v>
      </c>
      <c r="B84" s="205" t="s">
        <v>156</v>
      </c>
      <c r="C84" s="25" t="s">
        <v>230</v>
      </c>
      <c r="D84" s="206" t="s">
        <v>149</v>
      </c>
      <c r="E84" s="223">
        <v>19</v>
      </c>
      <c r="F84" s="223">
        <v>32</v>
      </c>
    </row>
    <row r="85" spans="1:6" ht="12.75">
      <c r="A85" s="205" t="s">
        <v>95</v>
      </c>
      <c r="B85" s="205" t="s">
        <v>96</v>
      </c>
      <c r="C85" s="25" t="s">
        <v>231</v>
      </c>
      <c r="D85" s="206" t="s">
        <v>125</v>
      </c>
      <c r="E85" s="223">
        <v>7</v>
      </c>
      <c r="F85" s="223">
        <v>23</v>
      </c>
    </row>
    <row r="86" spans="1:6" ht="12.75">
      <c r="A86" s="205" t="s">
        <v>99</v>
      </c>
      <c r="B86" s="205" t="s">
        <v>192</v>
      </c>
      <c r="C86" s="25" t="s">
        <v>230</v>
      </c>
      <c r="D86" s="206" t="s">
        <v>119</v>
      </c>
      <c r="E86" s="223">
        <v>6</v>
      </c>
      <c r="F86" s="223">
        <v>25</v>
      </c>
    </row>
    <row r="87" spans="1:6" ht="12.75">
      <c r="A87" s="205" t="s">
        <v>99</v>
      </c>
      <c r="B87" s="205" t="s">
        <v>193</v>
      </c>
      <c r="C87" s="25" t="s">
        <v>230</v>
      </c>
      <c r="D87" s="206" t="s">
        <v>202</v>
      </c>
      <c r="E87" s="223">
        <v>10</v>
      </c>
      <c r="F87" s="223">
        <v>31</v>
      </c>
    </row>
    <row r="88" spans="1:6" ht="12.75">
      <c r="A88" s="205" t="s">
        <v>95</v>
      </c>
      <c r="B88" s="205" t="s">
        <v>97</v>
      </c>
      <c r="C88" s="25" t="s">
        <v>231</v>
      </c>
      <c r="D88" s="206" t="s">
        <v>194</v>
      </c>
      <c r="E88" s="223">
        <v>7</v>
      </c>
      <c r="F88" s="223">
        <v>30</v>
      </c>
    </row>
    <row r="89" spans="1:6" ht="12.75">
      <c r="A89" s="205" t="s">
        <v>204</v>
      </c>
      <c r="B89" s="205" t="s">
        <v>180</v>
      </c>
      <c r="C89" s="25" t="s">
        <v>231</v>
      </c>
      <c r="D89" s="206" t="s">
        <v>181</v>
      </c>
      <c r="E89" s="223">
        <v>4</v>
      </c>
      <c r="F89" s="223">
        <v>31</v>
      </c>
    </row>
    <row r="90" spans="1:6" ht="12.75">
      <c r="A90" s="205" t="s">
        <v>17</v>
      </c>
      <c r="B90" s="205" t="s">
        <v>19</v>
      </c>
      <c r="C90" s="25" t="s">
        <v>230</v>
      </c>
      <c r="D90" s="206" t="s">
        <v>108</v>
      </c>
      <c r="E90" s="223">
        <v>14</v>
      </c>
      <c r="F90" s="223">
        <v>33</v>
      </c>
    </row>
    <row r="91" spans="1:6" ht="12.75">
      <c r="A91" s="205" t="s">
        <v>12</v>
      </c>
      <c r="B91" s="205" t="s">
        <v>13</v>
      </c>
      <c r="C91" s="25" t="s">
        <v>230</v>
      </c>
      <c r="D91" s="206" t="s">
        <v>135</v>
      </c>
      <c r="E91" s="223">
        <v>8</v>
      </c>
      <c r="F91" s="224">
        <v>29</v>
      </c>
    </row>
    <row r="92" spans="1:6" ht="12.75">
      <c r="A92" s="205" t="s">
        <v>55</v>
      </c>
      <c r="B92" s="205" t="s">
        <v>242</v>
      </c>
      <c r="C92" s="25" t="s">
        <v>230</v>
      </c>
      <c r="D92" s="206" t="s">
        <v>208</v>
      </c>
      <c r="E92" s="225"/>
      <c r="F92" s="225"/>
    </row>
    <row r="93" spans="1:6" ht="12.75">
      <c r="A93" s="205" t="s">
        <v>204</v>
      </c>
      <c r="B93" s="205" t="s">
        <v>178</v>
      </c>
      <c r="C93" s="25" t="s">
        <v>230</v>
      </c>
      <c r="D93" s="206" t="s">
        <v>182</v>
      </c>
      <c r="E93" s="223">
        <v>13</v>
      </c>
      <c r="F93" s="223">
        <v>33</v>
      </c>
    </row>
    <row r="94" spans="1:6" ht="12.75">
      <c r="A94" s="205" t="s">
        <v>67</v>
      </c>
      <c r="B94" s="205" t="s">
        <v>70</v>
      </c>
      <c r="C94" s="25" t="s">
        <v>231</v>
      </c>
      <c r="D94" s="206" t="s">
        <v>184</v>
      </c>
      <c r="E94" s="223">
        <v>2</v>
      </c>
      <c r="F94" s="223">
        <v>14</v>
      </c>
    </row>
    <row r="95" spans="1:6" ht="12.75">
      <c r="A95" s="205" t="s">
        <v>95</v>
      </c>
      <c r="B95" s="205" t="s">
        <v>98</v>
      </c>
      <c r="C95" s="25" t="s">
        <v>231</v>
      </c>
      <c r="D95" s="206" t="s">
        <v>195</v>
      </c>
      <c r="E95" s="223">
        <v>20</v>
      </c>
      <c r="F95" s="223">
        <v>32</v>
      </c>
    </row>
    <row r="96" spans="1:6" ht="12.75">
      <c r="A96" s="205" t="s">
        <v>46</v>
      </c>
      <c r="B96" s="205" t="s">
        <v>47</v>
      </c>
      <c r="C96" s="25" t="s">
        <v>230</v>
      </c>
      <c r="D96" s="206" t="s">
        <v>153</v>
      </c>
      <c r="E96" s="223">
        <v>15</v>
      </c>
      <c r="F96" s="223">
        <v>30</v>
      </c>
    </row>
    <row r="97" spans="1:6" ht="12.75">
      <c r="A97" s="205" t="s">
        <v>81</v>
      </c>
      <c r="B97" s="205" t="s">
        <v>82</v>
      </c>
      <c r="C97" s="25" t="s">
        <v>231</v>
      </c>
      <c r="D97" s="206" t="s">
        <v>172</v>
      </c>
      <c r="E97" s="223">
        <v>8</v>
      </c>
      <c r="F97" s="223">
        <v>29</v>
      </c>
    </row>
    <row r="98" spans="1:6" ht="12.75">
      <c r="A98" s="205" t="s">
        <v>71</v>
      </c>
      <c r="B98" s="205" t="s">
        <v>72</v>
      </c>
      <c r="C98" s="25" t="s">
        <v>230</v>
      </c>
      <c r="D98" s="206" t="s">
        <v>171</v>
      </c>
      <c r="E98" s="223">
        <v>14</v>
      </c>
      <c r="F98" s="223">
        <v>26</v>
      </c>
    </row>
    <row r="99" spans="1:6" ht="12.75">
      <c r="A99" s="205" t="s">
        <v>55</v>
      </c>
      <c r="B99" s="205" t="s">
        <v>61</v>
      </c>
      <c r="C99" s="25" t="s">
        <v>230</v>
      </c>
      <c r="D99" s="206" t="s">
        <v>107</v>
      </c>
      <c r="E99" s="223">
        <v>13</v>
      </c>
      <c r="F99" s="223">
        <v>26</v>
      </c>
    </row>
    <row r="100" spans="1:6" ht="12.75">
      <c r="A100" s="205" t="s">
        <v>27</v>
      </c>
      <c r="B100" s="205" t="s">
        <v>30</v>
      </c>
      <c r="C100" s="25"/>
      <c r="D100" s="206"/>
      <c r="E100" s="215"/>
      <c r="F100" s="215"/>
    </row>
    <row r="101" spans="1:6" ht="12.75">
      <c r="A101" s="205" t="s">
        <v>138</v>
      </c>
      <c r="B101" s="205" t="s">
        <v>142</v>
      </c>
      <c r="C101" s="25"/>
      <c r="D101" s="206"/>
      <c r="E101" s="215"/>
      <c r="F101" s="215"/>
    </row>
    <row r="102" spans="3:6" ht="12.75">
      <c r="C102" s="27">
        <f>COUNTIF(C3:C101,"F")</f>
        <v>26</v>
      </c>
      <c r="D102" s="149" t="s">
        <v>232</v>
      </c>
      <c r="E102" s="27"/>
      <c r="F102" s="27"/>
    </row>
    <row r="103" spans="3:6" ht="12.75">
      <c r="C103" s="27">
        <f>COUNTIF(C3:C101,"H")</f>
        <v>71</v>
      </c>
      <c r="D103" s="149" t="s">
        <v>233</v>
      </c>
      <c r="E103" s="27"/>
      <c r="F103" s="27"/>
    </row>
    <row r="104" spans="3:6" ht="12.75">
      <c r="C104" s="1">
        <f>C103+C102</f>
        <v>97</v>
      </c>
      <c r="D104" t="s">
        <v>234</v>
      </c>
      <c r="E104" s="27"/>
      <c r="F104" s="27"/>
    </row>
    <row r="105" spans="5:6" ht="12.75">
      <c r="E105" s="27"/>
      <c r="F105" s="27"/>
    </row>
    <row r="106" spans="5:6" ht="12.75">
      <c r="E106" s="27"/>
      <c r="F106" s="27"/>
    </row>
    <row r="107" spans="5:6" ht="12.75">
      <c r="E107" s="27"/>
      <c r="F107" s="27"/>
    </row>
    <row r="108" spans="5:6" ht="12.75">
      <c r="E108" s="27"/>
      <c r="F108" s="27"/>
    </row>
    <row r="109" spans="5:6" ht="12.75">
      <c r="E109" s="27"/>
      <c r="F109" s="27"/>
    </row>
    <row r="110" spans="5:6" ht="12.75">
      <c r="E110" s="27"/>
      <c r="F110" s="27"/>
    </row>
    <row r="111" spans="5:6" ht="12.75">
      <c r="E111" s="27"/>
      <c r="F111" s="27"/>
    </row>
    <row r="112" spans="5:6" ht="12.75">
      <c r="E112" s="27"/>
      <c r="F112" s="27"/>
    </row>
    <row r="113" spans="5:6" ht="12.75">
      <c r="E113" s="27"/>
      <c r="F113" s="27"/>
    </row>
    <row r="114" spans="5:6" ht="12.75">
      <c r="E114" s="27"/>
      <c r="F114" s="27"/>
    </row>
    <row r="115" spans="5:6" ht="12.75">
      <c r="E115" s="27"/>
      <c r="F115" s="27"/>
    </row>
    <row r="116" spans="5:6" ht="12.75">
      <c r="E116" s="27"/>
      <c r="F116" s="27"/>
    </row>
    <row r="117" spans="5:6" ht="12.75">
      <c r="E117" s="27"/>
      <c r="F117" s="27"/>
    </row>
    <row r="118" spans="5:6" ht="12.75">
      <c r="E118" s="27"/>
      <c r="F118" s="27"/>
    </row>
    <row r="119" spans="5:6" ht="12.75">
      <c r="E119" s="27"/>
      <c r="F119" s="27"/>
    </row>
    <row r="120" spans="5:6" ht="12.75">
      <c r="E120" s="27"/>
      <c r="F120" s="27"/>
    </row>
    <row r="121" spans="5:6" ht="12.75">
      <c r="E121" s="27"/>
      <c r="F121" s="27"/>
    </row>
    <row r="122" spans="5:6" ht="12.75">
      <c r="E122" s="27"/>
      <c r="F122" s="27"/>
    </row>
    <row r="123" spans="5:6" ht="12.75">
      <c r="E123" s="27"/>
      <c r="F123" s="27"/>
    </row>
    <row r="124" spans="5:6" ht="12.75">
      <c r="E124" s="27"/>
      <c r="F124" s="27"/>
    </row>
    <row r="125" spans="5:6" ht="12.75">
      <c r="E125" s="27"/>
      <c r="F125" s="27"/>
    </row>
    <row r="126" spans="5:6" ht="12.75">
      <c r="E126" s="27"/>
      <c r="F126" s="27"/>
    </row>
    <row r="127" spans="5:6" ht="12.75">
      <c r="E127" s="27"/>
      <c r="F127" s="27"/>
    </row>
    <row r="128" spans="5:6" ht="12.75">
      <c r="E128" s="27"/>
      <c r="F128" s="27"/>
    </row>
    <row r="129" spans="5:6" ht="12.75">
      <c r="E129" s="27"/>
      <c r="F129" s="27"/>
    </row>
    <row r="130" spans="5:6" ht="12.75">
      <c r="E130" s="27"/>
      <c r="F130" s="27"/>
    </row>
    <row r="131" spans="5:6" ht="12.75">
      <c r="E131" s="27"/>
      <c r="F131" s="27"/>
    </row>
    <row r="132" spans="5:6" ht="12.75">
      <c r="E132" s="27"/>
      <c r="F132" s="27"/>
    </row>
    <row r="133" spans="5:6" ht="12.75">
      <c r="E133" s="27"/>
      <c r="F133" s="27"/>
    </row>
    <row r="134" spans="5:6" ht="12.75">
      <c r="E134" s="27"/>
      <c r="F134" s="27"/>
    </row>
    <row r="135" spans="5:6" ht="12.75">
      <c r="E135" s="27"/>
      <c r="F135" s="27"/>
    </row>
    <row r="136" spans="5:6" ht="12.75">
      <c r="E136" s="27"/>
      <c r="F136" s="27"/>
    </row>
    <row r="137" spans="5:6" ht="12.75">
      <c r="E137" s="27"/>
      <c r="F137" s="27"/>
    </row>
    <row r="138" spans="5:6" ht="12.75">
      <c r="E138" s="27"/>
      <c r="F138" s="27"/>
    </row>
    <row r="139" spans="5:6" ht="12.75">
      <c r="E139" s="27"/>
      <c r="F139" s="27"/>
    </row>
    <row r="140" spans="5:6" ht="12.75">
      <c r="E140" s="27"/>
      <c r="F140" s="27"/>
    </row>
    <row r="141" spans="5:6" ht="12.75">
      <c r="E141" s="27"/>
      <c r="F141" s="27"/>
    </row>
    <row r="142" spans="5:6" ht="12.75">
      <c r="E142" s="27"/>
      <c r="F142" s="27"/>
    </row>
    <row r="143" spans="5:6" ht="12.75">
      <c r="E143" s="27"/>
      <c r="F143" s="27"/>
    </row>
    <row r="144" spans="5:6" ht="12.75">
      <c r="E144" s="27"/>
      <c r="F144" s="27"/>
    </row>
    <row r="145" spans="5:6" ht="12.75">
      <c r="E145" s="27"/>
      <c r="F145" s="27"/>
    </row>
    <row r="146" spans="5:6" ht="12.75">
      <c r="E146" s="27"/>
      <c r="F146" s="27"/>
    </row>
    <row r="147" spans="5:6" ht="12.75">
      <c r="E147" s="27"/>
      <c r="F147" s="27"/>
    </row>
    <row r="148" spans="5:6" ht="12.75">
      <c r="E148" s="27"/>
      <c r="F148" s="27"/>
    </row>
    <row r="149" spans="5:6" ht="12.75">
      <c r="E149" s="27"/>
      <c r="F149" s="27"/>
    </row>
    <row r="150" spans="5:6" ht="12.75">
      <c r="E150" s="27"/>
      <c r="F150" s="27"/>
    </row>
    <row r="151" spans="5:6" ht="12.75">
      <c r="E151" s="27"/>
      <c r="F151" s="27"/>
    </row>
    <row r="152" spans="5:6" ht="12.75">
      <c r="E152" s="27"/>
      <c r="F152" s="27"/>
    </row>
    <row r="153" spans="5:6" ht="12.75">
      <c r="E153" s="27"/>
      <c r="F153" s="27"/>
    </row>
    <row r="154" spans="5:6" ht="12.75">
      <c r="E154" s="27"/>
      <c r="F154" s="27"/>
    </row>
    <row r="155" spans="5:6" ht="12.75">
      <c r="E155" s="27"/>
      <c r="F155" s="27"/>
    </row>
    <row r="156" spans="5:6" ht="12.75">
      <c r="E156" s="27"/>
      <c r="F156" s="27"/>
    </row>
    <row r="157" spans="5:6" ht="12.75">
      <c r="E157" s="27"/>
      <c r="F157" s="27"/>
    </row>
    <row r="158" spans="5:6" ht="12.75">
      <c r="E158" s="27"/>
      <c r="F158" s="27"/>
    </row>
    <row r="159" spans="5:6" ht="12.75">
      <c r="E159" s="27"/>
      <c r="F159" s="27"/>
    </row>
    <row r="160" spans="5:6" ht="12.75">
      <c r="E160" s="27"/>
      <c r="F160" s="27"/>
    </row>
    <row r="161" spans="5:6" ht="12.75">
      <c r="E161" s="27"/>
      <c r="F161" s="27"/>
    </row>
    <row r="162" spans="5:6" ht="12.75">
      <c r="E162" s="27"/>
      <c r="F162" s="27"/>
    </row>
    <row r="163" spans="5:6" ht="12.75">
      <c r="E163" s="27"/>
      <c r="F163" s="27"/>
    </row>
    <row r="164" spans="5:6" ht="12.75">
      <c r="E164" s="27"/>
      <c r="F164" s="27"/>
    </row>
    <row r="165" spans="5:6" ht="12.75">
      <c r="E165" s="27"/>
      <c r="F165" s="27"/>
    </row>
    <row r="166" spans="5:6" ht="12.75">
      <c r="E166" s="27"/>
      <c r="F166" s="27"/>
    </row>
    <row r="167" spans="5:6" ht="12.75">
      <c r="E167" s="27"/>
      <c r="F167" s="27"/>
    </row>
    <row r="168" spans="5:6" ht="12.75">
      <c r="E168" s="27"/>
      <c r="F168" s="27"/>
    </row>
    <row r="169" spans="5:6" ht="12.75">
      <c r="E169" s="27"/>
      <c r="F169" s="27"/>
    </row>
    <row r="170" spans="5:6" ht="12.75">
      <c r="E170" s="27"/>
      <c r="F170" s="27"/>
    </row>
    <row r="171" spans="5:6" ht="12.75">
      <c r="E171" s="27"/>
      <c r="F171" s="27"/>
    </row>
    <row r="172" spans="5:6" ht="12.75">
      <c r="E172" s="27"/>
      <c r="F172" s="27"/>
    </row>
    <row r="173" spans="5:6" ht="12.75">
      <c r="E173" s="27"/>
      <c r="F173" s="27"/>
    </row>
    <row r="174" spans="5:6" ht="12.75">
      <c r="E174" s="27"/>
      <c r="F174" s="27"/>
    </row>
    <row r="175" spans="5:6" ht="12.75">
      <c r="E175" s="27"/>
      <c r="F175" s="27"/>
    </row>
    <row r="176" spans="5:6" ht="12.75">
      <c r="E176" s="27"/>
      <c r="F176" s="27"/>
    </row>
    <row r="177" spans="5:6" ht="12.75">
      <c r="E177" s="27"/>
      <c r="F177" s="27"/>
    </row>
    <row r="178" spans="5:6" ht="12.75">
      <c r="E178" s="27"/>
      <c r="F178" s="27"/>
    </row>
    <row r="179" spans="5:6" ht="12.75">
      <c r="E179" s="27"/>
      <c r="F179" s="27"/>
    </row>
    <row r="180" spans="5:6" ht="12.75">
      <c r="E180" s="27"/>
      <c r="F180" s="27"/>
    </row>
    <row r="181" spans="5:6" ht="12.75">
      <c r="E181" s="27"/>
      <c r="F181" s="27"/>
    </row>
    <row r="182" spans="5:6" ht="12.75">
      <c r="E182" s="27"/>
      <c r="F182" s="27"/>
    </row>
    <row r="183" spans="5:6" ht="12.75">
      <c r="E183" s="27"/>
      <c r="F183" s="27"/>
    </row>
    <row r="184" spans="5:6" ht="12.75">
      <c r="E184" s="27"/>
      <c r="F184" s="27"/>
    </row>
    <row r="185" spans="5:6" ht="12.75">
      <c r="E185" s="27"/>
      <c r="F185" s="27"/>
    </row>
    <row r="186" spans="5:6" ht="12.75">
      <c r="E186" s="27"/>
      <c r="F186" s="27"/>
    </row>
    <row r="187" spans="5:6" ht="12.75">
      <c r="E187" s="27"/>
      <c r="F187" s="27"/>
    </row>
    <row r="188" spans="5:6" ht="12.75">
      <c r="E188" s="27"/>
      <c r="F188" s="27"/>
    </row>
    <row r="189" spans="5:6" ht="12.75">
      <c r="E189" s="27"/>
      <c r="F189" s="27"/>
    </row>
    <row r="190" spans="5:6" ht="12.75">
      <c r="E190" s="27"/>
      <c r="F190" s="27"/>
    </row>
    <row r="191" spans="5:6" ht="12.75">
      <c r="E191" s="27"/>
      <c r="F191" s="27"/>
    </row>
    <row r="192" spans="5:6" ht="12.75">
      <c r="E192" s="27"/>
      <c r="F192" s="27"/>
    </row>
    <row r="193" spans="5:6" ht="12.75">
      <c r="E193" s="27"/>
      <c r="F193" s="27"/>
    </row>
    <row r="194" spans="5:6" ht="12.75">
      <c r="E194" s="27"/>
      <c r="F194" s="27"/>
    </row>
    <row r="195" spans="5:6" ht="12.75">
      <c r="E195" s="27"/>
      <c r="F195" s="27"/>
    </row>
    <row r="196" spans="5:6" ht="12.75">
      <c r="E196" s="27"/>
      <c r="F196" s="27"/>
    </row>
    <row r="197" spans="5:6" ht="12.75">
      <c r="E197" s="27"/>
      <c r="F197" s="27"/>
    </row>
    <row r="198" spans="5:6" ht="12.75">
      <c r="E198" s="27"/>
      <c r="F198" s="27"/>
    </row>
    <row r="199" spans="5:6" ht="12.75">
      <c r="E199" s="27"/>
      <c r="F199" s="27"/>
    </row>
    <row r="200" spans="5:6" ht="12.75">
      <c r="E200" s="27"/>
      <c r="F200" s="27"/>
    </row>
    <row r="201" spans="5:6" ht="12.75">
      <c r="E201" s="27"/>
      <c r="F201" s="27"/>
    </row>
    <row r="202" spans="5:6" ht="12.75">
      <c r="E202" s="27"/>
      <c r="F202" s="27"/>
    </row>
    <row r="203" spans="5:6" ht="12.75">
      <c r="E203" s="27"/>
      <c r="F203" s="27"/>
    </row>
    <row r="204" spans="5:6" ht="12.75">
      <c r="E204" s="27"/>
      <c r="F204" s="27"/>
    </row>
    <row r="205" spans="5:6" ht="12.75">
      <c r="E205" s="27"/>
      <c r="F205" s="27"/>
    </row>
    <row r="206" spans="5:6" ht="12.75">
      <c r="E206" s="27"/>
      <c r="F206" s="27"/>
    </row>
    <row r="207" spans="5:6" ht="12.75">
      <c r="E207" s="27"/>
      <c r="F207" s="27"/>
    </row>
    <row r="208" spans="5:6" ht="12.75">
      <c r="E208" s="27"/>
      <c r="F208" s="27"/>
    </row>
    <row r="209" spans="5:6" ht="12.75">
      <c r="E209" s="27"/>
      <c r="F209" s="27"/>
    </row>
    <row r="210" spans="5:6" ht="12.75">
      <c r="E210" s="27"/>
      <c r="F210" s="27"/>
    </row>
    <row r="211" spans="5:6" ht="12.75">
      <c r="E211" s="27"/>
      <c r="F211" s="27"/>
    </row>
    <row r="212" spans="5:6" ht="12.75">
      <c r="E212" s="27"/>
      <c r="F212" s="27"/>
    </row>
    <row r="213" spans="5:6" ht="12.75">
      <c r="E213" s="27"/>
      <c r="F213" s="27"/>
    </row>
    <row r="214" spans="5:6" ht="12.75">
      <c r="E214" s="27"/>
      <c r="F214" s="27"/>
    </row>
    <row r="215" spans="5:6" ht="12.75">
      <c r="E215" s="27"/>
      <c r="F215" s="27"/>
    </row>
    <row r="216" spans="5:6" ht="12.75">
      <c r="E216" s="27"/>
      <c r="F216" s="27"/>
    </row>
    <row r="217" spans="5:6" ht="12.75">
      <c r="E217" s="27"/>
      <c r="F217" s="27"/>
    </row>
    <row r="218" spans="5:6" ht="12.75">
      <c r="E218" s="27"/>
      <c r="F218" s="27"/>
    </row>
    <row r="219" spans="5:6" ht="12.75">
      <c r="E219" s="27"/>
      <c r="F219" s="27"/>
    </row>
    <row r="220" spans="5:6" ht="12.75">
      <c r="E220" s="27"/>
      <c r="F220" s="27"/>
    </row>
    <row r="221" spans="5:6" ht="12.75">
      <c r="E221" s="27"/>
      <c r="F221" s="27"/>
    </row>
    <row r="222" spans="5:6" ht="12.75">
      <c r="E222" s="27"/>
      <c r="F222" s="27"/>
    </row>
    <row r="223" spans="5:6" ht="12.75">
      <c r="E223" s="27"/>
      <c r="F223" s="27"/>
    </row>
  </sheetData>
  <sheetProtection/>
  <printOptions horizontalCentered="1"/>
  <pageMargins left="0.7480314960629921" right="0.7480314960629921" top="0.5118110236220472" bottom="0.3937007874015748" header="0.07874015748031496" footer="0.5118110236220472"/>
  <pageSetup horizontalDpi="300" verticalDpi="300" orientation="portrait" paperSize="9" r:id="rId1"/>
  <headerFooter alignWithMargins="0">
    <oddHeader>&amp;L&amp;F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5"/>
  <sheetViews>
    <sheetView zoomScale="75" zoomScaleNormal="75" workbookViewId="0" topLeftCell="A24">
      <selection activeCell="A50" sqref="A50:A52"/>
    </sheetView>
  </sheetViews>
  <sheetFormatPr defaultColWidth="11.421875" defaultRowHeight="12.75"/>
  <cols>
    <col min="1" max="1" width="6.421875" style="1" customWidth="1"/>
    <col min="2" max="2" width="8.7109375" style="0" customWidth="1"/>
    <col min="3" max="3" width="19.140625" style="0" customWidth="1"/>
    <col min="4" max="4" width="4.140625" style="0" customWidth="1"/>
    <col min="5" max="5" width="18.7109375" style="0" customWidth="1"/>
    <col min="6" max="6" width="8.00390625" style="114" customWidth="1"/>
    <col min="7" max="7" width="6.28125" style="114" customWidth="1"/>
    <col min="8" max="9" width="7.57421875" style="0" customWidth="1"/>
    <col min="10" max="11" width="0" style="0" hidden="1" customWidth="1"/>
    <col min="12" max="12" width="6.00390625" style="0" customWidth="1"/>
    <col min="13" max="13" width="6.28125" style="0" customWidth="1"/>
    <col min="14" max="14" width="7.57421875" style="0" customWidth="1"/>
    <col min="15" max="15" width="7.8515625" style="0" customWidth="1"/>
    <col min="16" max="17" width="8.00390625" style="0" hidden="1" customWidth="1"/>
    <col min="18" max="18" width="8.00390625" style="0" customWidth="1"/>
    <col min="19" max="25" width="7.28125" style="0" customWidth="1"/>
  </cols>
  <sheetData>
    <row r="1" spans="20:25" ht="12.75">
      <c r="T1" s="388" t="s">
        <v>370</v>
      </c>
      <c r="U1" s="388"/>
      <c r="V1" s="388"/>
      <c r="W1" s="388"/>
      <c r="X1" s="388"/>
      <c r="Y1" s="388"/>
    </row>
    <row r="2" spans="1:25" s="3" customFormat="1" ht="25.5" customHeight="1">
      <c r="A2" s="2"/>
      <c r="F2" s="235" t="s">
        <v>0</v>
      </c>
      <c r="G2" s="235"/>
      <c r="H2" s="235"/>
      <c r="I2" s="235"/>
      <c r="J2" s="235"/>
      <c r="K2" s="235"/>
      <c r="L2" s="235" t="s">
        <v>1</v>
      </c>
      <c r="M2" s="235"/>
      <c r="N2" s="235"/>
      <c r="O2" s="235"/>
      <c r="P2" s="235"/>
      <c r="Q2" s="235"/>
      <c r="R2" s="303" t="s">
        <v>2</v>
      </c>
      <c r="S2" s="303"/>
      <c r="T2" s="389" t="s">
        <v>2</v>
      </c>
      <c r="U2" s="389"/>
      <c r="V2" s="389" t="s">
        <v>254</v>
      </c>
      <c r="W2" s="389"/>
      <c r="X2" s="389" t="s">
        <v>253</v>
      </c>
      <c r="Y2" s="389"/>
    </row>
    <row r="3" spans="1:25" s="2" customFormat="1" ht="27.75" customHeight="1">
      <c r="A3" s="4" t="s">
        <v>3</v>
      </c>
      <c r="B3" s="5" t="s">
        <v>4</v>
      </c>
      <c r="C3" s="5" t="s">
        <v>5</v>
      </c>
      <c r="D3" s="28"/>
      <c r="E3" s="28" t="s">
        <v>203</v>
      </c>
      <c r="F3" s="6" t="s">
        <v>6</v>
      </c>
      <c r="G3" s="7" t="s">
        <v>7</v>
      </c>
      <c r="H3" s="110" t="s">
        <v>8</v>
      </c>
      <c r="I3" s="9" t="s">
        <v>9</v>
      </c>
      <c r="J3" s="8" t="s">
        <v>10</v>
      </c>
      <c r="K3" s="9" t="s">
        <v>11</v>
      </c>
      <c r="L3" s="6" t="s">
        <v>6</v>
      </c>
      <c r="M3" s="7" t="s">
        <v>7</v>
      </c>
      <c r="N3" s="8" t="s">
        <v>8</v>
      </c>
      <c r="O3" s="9" t="s">
        <v>9</v>
      </c>
      <c r="P3" s="8" t="s">
        <v>10</v>
      </c>
      <c r="Q3" s="9" t="s">
        <v>11</v>
      </c>
      <c r="R3" s="304" t="s">
        <v>248</v>
      </c>
      <c r="S3" s="304" t="s">
        <v>249</v>
      </c>
      <c r="T3" s="110" t="s">
        <v>247</v>
      </c>
      <c r="U3" s="9" t="s">
        <v>250</v>
      </c>
      <c r="V3" s="110" t="s">
        <v>247</v>
      </c>
      <c r="W3" s="9" t="s">
        <v>250</v>
      </c>
      <c r="X3" s="110" t="s">
        <v>247</v>
      </c>
      <c r="Y3" s="9" t="s">
        <v>250</v>
      </c>
    </row>
    <row r="4" spans="1:25" ht="12.75">
      <c r="A4" s="10">
        <v>1</v>
      </c>
      <c r="B4" s="11" t="s">
        <v>12</v>
      </c>
      <c r="C4" s="12" t="s">
        <v>13</v>
      </c>
      <c r="D4" s="126" t="s">
        <v>230</v>
      </c>
      <c r="E4" s="183" t="s">
        <v>135</v>
      </c>
      <c r="F4" s="341">
        <f>IF(ISTEXT(E4),VLOOKUP($E4,ResultSam!$D$3:$F$105,2),0)</f>
        <v>11</v>
      </c>
      <c r="G4" s="207">
        <f>IF(ISTEXT(E4),VLOOKUP($E4,ResultSam!$D$3:$F$105,3),0)</f>
        <v>32</v>
      </c>
      <c r="H4" s="233">
        <f>SUM($F4:$F7)-MIN($F4:$F7)</f>
        <v>39</v>
      </c>
      <c r="I4" s="226">
        <f>SUM($G4:$G7)-MIN($G4:$G7)</f>
        <v>94</v>
      </c>
      <c r="J4" s="226"/>
      <c r="K4" s="226"/>
      <c r="L4" s="341">
        <f>IF(ISTEXT(E4),VLOOKUP($E4,ResultDim!$D$3:$F$105,2),0)</f>
        <v>8</v>
      </c>
      <c r="M4" s="207">
        <f>IF(ISTEXT(E4),VLOOKUP($E4,ResultDim!$D$3:$F$105,3),0)</f>
        <v>29</v>
      </c>
      <c r="N4" s="340">
        <f>SUM($L4:$L7)-MIN($L4:$L7)</f>
        <v>28</v>
      </c>
      <c r="O4" s="226">
        <f>SUM($M4:$M7)-MIN($M4:$M7)</f>
        <v>72</v>
      </c>
      <c r="P4" s="226"/>
      <c r="Q4" s="226"/>
      <c r="R4" s="305">
        <f>N4+H4</f>
        <v>67</v>
      </c>
      <c r="S4" s="305">
        <f>O4+I4</f>
        <v>166</v>
      </c>
      <c r="T4" s="233">
        <f>SUM($F4:$F7)+SUM($L4:$L7)</f>
        <v>70</v>
      </c>
      <c r="U4" s="237">
        <f>SUM($G4:$G7)+SUM($M4:$M7)</f>
        <v>192</v>
      </c>
      <c r="V4" s="233">
        <f>MIN($L4:$L7)</f>
        <v>0</v>
      </c>
      <c r="W4" s="330">
        <f>MIN($M4:$M7)</f>
        <v>7</v>
      </c>
      <c r="X4" s="233">
        <f>MIN($F4:$F7)</f>
        <v>3</v>
      </c>
      <c r="Y4" s="330">
        <f>MIN($G4:$G7)</f>
        <v>19</v>
      </c>
    </row>
    <row r="5" spans="1:25" ht="12.75">
      <c r="A5" s="14"/>
      <c r="B5" s="11" t="s">
        <v>12</v>
      </c>
      <c r="C5" s="12" t="s">
        <v>14</v>
      </c>
      <c r="D5" s="126" t="s">
        <v>230</v>
      </c>
      <c r="E5" s="183" t="s">
        <v>136</v>
      </c>
      <c r="F5" s="341">
        <f>IF(ISTEXT(E5),VLOOKUP($E5,ResultSam!$D$3:$F$105,2),0)</f>
        <v>22</v>
      </c>
      <c r="G5" s="207">
        <f>IF(ISTEXT(E5),VLOOKUP($E5,ResultSam!$D$3:$F$105,3),0)</f>
        <v>34</v>
      </c>
      <c r="H5" s="233"/>
      <c r="I5" s="226"/>
      <c r="J5" s="226"/>
      <c r="K5" s="226"/>
      <c r="L5" s="341">
        <f>IF(ISTEXT(E5),VLOOKUP($E5,ResultDim!$D$3:$F$105,2),0)</f>
        <v>19</v>
      </c>
      <c r="M5" s="14">
        <f>IF(ISTEXT(E5),VLOOKUP($E5,ResultDim!$D$3:$F$105,3),0)</f>
        <v>33</v>
      </c>
      <c r="N5" s="340"/>
      <c r="O5" s="226"/>
      <c r="P5" s="226"/>
      <c r="Q5" s="226"/>
      <c r="R5" s="305">
        <f aca="true" t="shared" si="0" ref="R5:S7">F5+L5</f>
        <v>41</v>
      </c>
      <c r="S5" s="305">
        <f t="shared" si="0"/>
        <v>67</v>
      </c>
      <c r="T5" s="233"/>
      <c r="U5" s="251"/>
      <c r="V5" s="233"/>
      <c r="W5" s="330"/>
      <c r="X5" s="233"/>
      <c r="Y5" s="330"/>
    </row>
    <row r="6" spans="1:25" ht="12.75">
      <c r="A6" s="14"/>
      <c r="B6" s="11" t="s">
        <v>12</v>
      </c>
      <c r="C6" s="12" t="s">
        <v>15</v>
      </c>
      <c r="D6" s="126" t="s">
        <v>230</v>
      </c>
      <c r="E6" s="183" t="s">
        <v>137</v>
      </c>
      <c r="F6" s="341">
        <f>IF(ISTEXT(E6),VLOOKUP($E6,ResultSam!$D$3:$F$105,2),0)</f>
        <v>6</v>
      </c>
      <c r="G6" s="14">
        <f>IF(ISTEXT(E6),VLOOKUP($E6,ResultSam!$D$3:$F$105,3),0)</f>
        <v>19</v>
      </c>
      <c r="H6" s="233"/>
      <c r="I6" s="226"/>
      <c r="J6" s="226"/>
      <c r="K6" s="226"/>
      <c r="L6" s="341">
        <f>IF(ISTEXT(E6),VLOOKUP($E6,ResultDim!$D$3:$F$105,2),0)</f>
        <v>1</v>
      </c>
      <c r="M6" s="14">
        <f>IF(ISTEXT(E6),VLOOKUP($E6,ResultDim!$D$3:$F$105,3),0)</f>
        <v>10</v>
      </c>
      <c r="N6" s="340"/>
      <c r="O6" s="226"/>
      <c r="P6" s="226"/>
      <c r="Q6" s="226"/>
      <c r="R6" s="305">
        <f t="shared" si="0"/>
        <v>7</v>
      </c>
      <c r="S6" s="305">
        <f t="shared" si="0"/>
        <v>29</v>
      </c>
      <c r="T6" s="233"/>
      <c r="U6" s="251"/>
      <c r="V6" s="233"/>
      <c r="W6" s="330"/>
      <c r="X6" s="233"/>
      <c r="Y6" s="330"/>
    </row>
    <row r="7" spans="1:25" s="35" customFormat="1" ht="13.5" thickBot="1">
      <c r="A7" s="31"/>
      <c r="B7" s="33" t="s">
        <v>12</v>
      </c>
      <c r="C7" s="59" t="s">
        <v>16</v>
      </c>
      <c r="D7" s="318" t="s">
        <v>231</v>
      </c>
      <c r="E7" s="319" t="s">
        <v>213</v>
      </c>
      <c r="F7" s="365">
        <f>IF(ISTEXT(E7),VLOOKUP($E7,ResultSam!$D$3:$F$105,2),0)</f>
        <v>3</v>
      </c>
      <c r="G7" s="31">
        <f>IF(ISTEXT(E7),VLOOKUP($E7,ResultSam!$D$3:$F$105,3),0)</f>
        <v>28</v>
      </c>
      <c r="H7" s="233"/>
      <c r="I7" s="226"/>
      <c r="J7" s="226"/>
      <c r="K7" s="226"/>
      <c r="L7" s="365">
        <f>IF(ISTEXT(E7),VLOOKUP($E7,ResultDim!$D$3:$F$105,2),0)</f>
        <v>0</v>
      </c>
      <c r="M7" s="31">
        <f>IF(ISTEXT(E7),VLOOKUP($E7,ResultDim!$D$3:$F$105,3),0)</f>
        <v>7</v>
      </c>
      <c r="N7" s="340"/>
      <c r="O7" s="226"/>
      <c r="P7" s="226"/>
      <c r="Q7" s="226"/>
      <c r="R7" s="305">
        <f t="shared" si="0"/>
        <v>3</v>
      </c>
      <c r="S7" s="305">
        <f t="shared" si="0"/>
        <v>35</v>
      </c>
      <c r="T7" s="233"/>
      <c r="U7" s="252"/>
      <c r="V7" s="233"/>
      <c r="W7" s="330"/>
      <c r="X7" s="233"/>
      <c r="Y7" s="330"/>
    </row>
    <row r="8" spans="1:25" s="41" customFormat="1" ht="12.75">
      <c r="A8" s="36">
        <v>2</v>
      </c>
      <c r="B8" s="37" t="s">
        <v>17</v>
      </c>
      <c r="C8" s="82" t="s">
        <v>18</v>
      </c>
      <c r="D8" s="320" t="s">
        <v>230</v>
      </c>
      <c r="E8" s="182" t="s">
        <v>105</v>
      </c>
      <c r="F8" s="366">
        <f>IF(ISTEXT(E8),VLOOKUP($E8,ResultSam!$D$3:$F$105,2),0)</f>
        <v>14</v>
      </c>
      <c r="G8" s="83">
        <f>IF(ISTEXT(E8),VLOOKUP($E8,ResultSam!$D$3:$F$105,3),0)</f>
        <v>28</v>
      </c>
      <c r="H8" s="233">
        <f>SUM($F8:$F11)-MIN($F8:$F11)</f>
        <v>44</v>
      </c>
      <c r="I8" s="226">
        <f>SUM($G8:$G11)-MIN($G8:$G11)</f>
        <v>104</v>
      </c>
      <c r="J8" s="226"/>
      <c r="K8" s="226"/>
      <c r="L8" s="366">
        <f>IF(ISTEXT(E8),VLOOKUP($E8,ResultDim!$D$3:$F$105,2),0)</f>
        <v>14</v>
      </c>
      <c r="M8" s="83">
        <f>IF(ISTEXT(E8),VLOOKUP($E8,ResultDim!$D$3:$F$105,3),0)</f>
        <v>31</v>
      </c>
      <c r="N8" s="227">
        <f>SUM($L8:$L11)-MIN($L8:$L11)</f>
        <v>39</v>
      </c>
      <c r="O8" s="226">
        <f>SUM($M8:$M11)-MIN($M8:$M11)</f>
        <v>96</v>
      </c>
      <c r="P8" s="226"/>
      <c r="Q8" s="226"/>
      <c r="R8" s="305">
        <f>N8+H8</f>
        <v>83</v>
      </c>
      <c r="S8" s="305">
        <f>O8+I8</f>
        <v>200</v>
      </c>
      <c r="T8" s="227">
        <f>SUM($F8:$F11)+SUM($L8:$L11)</f>
        <v>106</v>
      </c>
      <c r="U8" s="226">
        <f>SUM($G8:$G11)+SUM($M8:$M11)</f>
        <v>259</v>
      </c>
      <c r="V8" s="227">
        <f>MIN($L8:$L11)</f>
        <v>10</v>
      </c>
      <c r="W8" s="226">
        <f>MIN($M8:$M11)</f>
        <v>31</v>
      </c>
      <c r="X8" s="227">
        <f>MIN($F8:$F11)</f>
        <v>13</v>
      </c>
      <c r="Y8" s="226">
        <f>MIN($G8:$G11)</f>
        <v>28</v>
      </c>
    </row>
    <row r="9" spans="1:25" ht="12.75">
      <c r="A9" s="14"/>
      <c r="B9" s="16" t="s">
        <v>17</v>
      </c>
      <c r="C9" s="50" t="s">
        <v>19</v>
      </c>
      <c r="D9" s="127" t="s">
        <v>230</v>
      </c>
      <c r="E9" s="183" t="s">
        <v>108</v>
      </c>
      <c r="F9" s="367">
        <f>IF(ISTEXT(E9),VLOOKUP($E9,ResultSam!$D$3:$F$105,2),0)</f>
        <v>16</v>
      </c>
      <c r="G9" s="13">
        <f>IF(ISTEXT(E9),VLOOKUP($E9,ResultSam!$D$3:$F$105,3),0)</f>
        <v>35</v>
      </c>
      <c r="H9" s="233"/>
      <c r="I9" s="226"/>
      <c r="J9" s="226"/>
      <c r="K9" s="226"/>
      <c r="L9" s="367">
        <f>IF(ISTEXT(E9),VLOOKUP($E9,ResultDim!$D$3:$F$105,2),0)</f>
        <v>14</v>
      </c>
      <c r="M9" s="13">
        <f>IF(ISTEXT(E9),VLOOKUP($E9,ResultDim!$D$3:$F$105,3),0)</f>
        <v>33</v>
      </c>
      <c r="N9" s="227"/>
      <c r="O9" s="226"/>
      <c r="P9" s="226"/>
      <c r="Q9" s="226"/>
      <c r="R9" s="305">
        <f aca="true" t="shared" si="1" ref="R9:S11">F9+L9</f>
        <v>30</v>
      </c>
      <c r="S9" s="305">
        <f t="shared" si="1"/>
        <v>68</v>
      </c>
      <c r="T9" s="227"/>
      <c r="U9" s="226"/>
      <c r="V9" s="227"/>
      <c r="W9" s="226"/>
      <c r="X9" s="227"/>
      <c r="Y9" s="226"/>
    </row>
    <row r="10" spans="1:25" ht="12.75">
      <c r="A10" s="14"/>
      <c r="B10" s="16" t="s">
        <v>17</v>
      </c>
      <c r="C10" s="50" t="s">
        <v>20</v>
      </c>
      <c r="D10" s="127" t="s">
        <v>230</v>
      </c>
      <c r="E10" s="183" t="s">
        <v>130</v>
      </c>
      <c r="F10" s="367">
        <f>IF(ISTEXT(E10),VLOOKUP($E10,ResultSam!$D$3:$F$105,2),0)</f>
        <v>13</v>
      </c>
      <c r="G10" s="13">
        <f>IF(ISTEXT(E10),VLOOKUP($E10,ResultSam!$D$3:$F$105,3),0)</f>
        <v>32</v>
      </c>
      <c r="H10" s="233"/>
      <c r="I10" s="226"/>
      <c r="J10" s="226"/>
      <c r="K10" s="226"/>
      <c r="L10" s="367">
        <f>IF(ISTEXT(E10),VLOOKUP($E10,ResultDim!$D$3:$F$105,2),0)</f>
        <v>11</v>
      </c>
      <c r="M10" s="13">
        <f>IF(ISTEXT(E10),VLOOKUP($E10,ResultDim!$D$3:$F$105,3),0)</f>
        <v>31</v>
      </c>
      <c r="N10" s="227"/>
      <c r="O10" s="226"/>
      <c r="P10" s="226"/>
      <c r="Q10" s="226"/>
      <c r="R10" s="305">
        <f t="shared" si="1"/>
        <v>24</v>
      </c>
      <c r="S10" s="305">
        <f t="shared" si="1"/>
        <v>63</v>
      </c>
      <c r="T10" s="227"/>
      <c r="U10" s="226"/>
      <c r="V10" s="227"/>
      <c r="W10" s="226"/>
      <c r="X10" s="227"/>
      <c r="Y10" s="226"/>
    </row>
    <row r="11" spans="1:25" s="42" customFormat="1" ht="13.5" thickBot="1">
      <c r="A11" s="14"/>
      <c r="B11" s="55" t="s">
        <v>17</v>
      </c>
      <c r="C11" s="96" t="s">
        <v>21</v>
      </c>
      <c r="D11" s="138" t="s">
        <v>230</v>
      </c>
      <c r="E11" s="190" t="s">
        <v>111</v>
      </c>
      <c r="F11" s="368">
        <f>IF(ISTEXT(E11),VLOOKUP($E11,ResultSam!$D$3:$F$105,2),0)</f>
        <v>14</v>
      </c>
      <c r="G11" s="10">
        <f>IF(ISTEXT(E11),VLOOKUP($E11,ResultSam!$D$3:$F$105,3),0)</f>
        <v>37</v>
      </c>
      <c r="H11" s="233"/>
      <c r="I11" s="226"/>
      <c r="J11" s="226"/>
      <c r="K11" s="226"/>
      <c r="L11" s="368">
        <f>IF(ISTEXT(E11),VLOOKUP($E11,ResultDim!$D$3:$F$105,2),0)</f>
        <v>10</v>
      </c>
      <c r="M11" s="10">
        <f>IF(ISTEXT(E11),VLOOKUP($E11,ResultDim!$D$3:$F$105,3),0)</f>
        <v>32</v>
      </c>
      <c r="N11" s="227"/>
      <c r="O11" s="226"/>
      <c r="P11" s="226"/>
      <c r="Q11" s="226"/>
      <c r="R11" s="305">
        <f t="shared" si="1"/>
        <v>24</v>
      </c>
      <c r="S11" s="305">
        <f t="shared" si="1"/>
        <v>69</v>
      </c>
      <c r="T11" s="227"/>
      <c r="U11" s="226"/>
      <c r="V11" s="227"/>
      <c r="W11" s="226"/>
      <c r="X11" s="227"/>
      <c r="Y11" s="226"/>
    </row>
    <row r="12" spans="1:25" s="166" customFormat="1" ht="12.75">
      <c r="A12" s="162">
        <v>3</v>
      </c>
      <c r="B12" s="99" t="s">
        <v>22</v>
      </c>
      <c r="C12" s="100" t="s">
        <v>23</v>
      </c>
      <c r="D12" s="143" t="s">
        <v>230</v>
      </c>
      <c r="E12" s="188" t="s">
        <v>117</v>
      </c>
      <c r="F12" s="369">
        <f>IF(ISTEXT(E12),VLOOKUP($E12,ResultSam!$D$3:$F$105,2),0)</f>
        <v>7</v>
      </c>
      <c r="G12" s="92">
        <f>IF(ISTEXT(E12),VLOOKUP($E12,ResultSam!$D$3:$F$105,3),0)</f>
        <v>28</v>
      </c>
      <c r="H12" s="232">
        <f>SUM($F12:$F15)-MIN($F12:$F15)</f>
        <v>29</v>
      </c>
      <c r="I12" s="230">
        <f>SUM($G12:$G15)-MIN($G12:$G15)</f>
        <v>94</v>
      </c>
      <c r="J12" s="230"/>
      <c r="K12" s="230"/>
      <c r="L12" s="369">
        <f>IF(ISTEXT(E12),VLOOKUP($E12,ResultDim!$D$3:$F$105,2),0)</f>
        <v>8</v>
      </c>
      <c r="M12" s="92">
        <f>IF(ISTEXT(E12),VLOOKUP($E12,ResultDim!$D$3:$F$105,3),0)</f>
        <v>30</v>
      </c>
      <c r="N12" s="228">
        <f>SUM($L12:$L15)-MIN($L12:$L15)</f>
        <v>28</v>
      </c>
      <c r="O12" s="230">
        <f>SUM($M12:$M15)-MIN($M12:$M15)</f>
        <v>105</v>
      </c>
      <c r="P12" s="230"/>
      <c r="Q12" s="230"/>
      <c r="R12" s="306">
        <f>N12+H12</f>
        <v>57</v>
      </c>
      <c r="S12" s="306">
        <f>O12+I12</f>
        <v>199</v>
      </c>
      <c r="T12" s="255">
        <f>SUM($F12:$F15)+SUM($L12:$L15)</f>
        <v>67</v>
      </c>
      <c r="U12" s="253">
        <f>SUM($G12:$G15)+SUM($M12:$M15)</f>
        <v>247</v>
      </c>
      <c r="V12" s="255">
        <f>MIN($L12:$L15)</f>
        <v>8</v>
      </c>
      <c r="W12" s="253">
        <f>MIN($M12:$M15)</f>
        <v>26</v>
      </c>
      <c r="X12" s="255">
        <f>MIN($F12:$F15)</f>
        <v>2</v>
      </c>
      <c r="Y12" s="253">
        <f>MIN($G12:$G15)</f>
        <v>22</v>
      </c>
    </row>
    <row r="13" spans="1:25" s="42" customFormat="1" ht="12.75">
      <c r="A13" s="14"/>
      <c r="B13" s="16" t="s">
        <v>22</v>
      </c>
      <c r="C13" s="51" t="s">
        <v>24</v>
      </c>
      <c r="D13" s="128" t="s">
        <v>230</v>
      </c>
      <c r="E13" s="183" t="s">
        <v>115</v>
      </c>
      <c r="F13" s="367">
        <f>IF(ISTEXT(E13),VLOOKUP($E13,ResultSam!$D$3:$F$105,2),0)</f>
        <v>9</v>
      </c>
      <c r="G13" s="13">
        <f>IF(ISTEXT(E13),VLOOKUP($E13,ResultSam!$D$3:$F$105,3),0)</f>
        <v>32</v>
      </c>
      <c r="H13" s="233"/>
      <c r="I13" s="226"/>
      <c r="J13" s="226"/>
      <c r="K13" s="226"/>
      <c r="L13" s="367">
        <f>IF(ISTEXT(E13),VLOOKUP($E13,ResultDim!$D$3:$F$105,2),0)</f>
        <v>9</v>
      </c>
      <c r="M13" s="13">
        <f>IF(ISTEXT(E13),VLOOKUP($E13,ResultDim!$D$3:$F$105,3),0)</f>
        <v>26</v>
      </c>
      <c r="N13" s="227"/>
      <c r="O13" s="226"/>
      <c r="P13" s="226"/>
      <c r="Q13" s="226"/>
      <c r="R13" s="305">
        <f aca="true" t="shared" si="2" ref="R13:S15">F13+L13</f>
        <v>18</v>
      </c>
      <c r="S13" s="305">
        <f t="shared" si="2"/>
        <v>58</v>
      </c>
      <c r="T13" s="251"/>
      <c r="U13" s="251"/>
      <c r="V13" s="251"/>
      <c r="W13" s="251"/>
      <c r="X13" s="251"/>
      <c r="Y13" s="251"/>
    </row>
    <row r="14" spans="1:25" s="42" customFormat="1" ht="12.75">
      <c r="A14" s="14"/>
      <c r="B14" s="16" t="s">
        <v>22</v>
      </c>
      <c r="C14" s="51" t="s">
        <v>25</v>
      </c>
      <c r="D14" s="129" t="s">
        <v>230</v>
      </c>
      <c r="E14" s="197" t="s">
        <v>214</v>
      </c>
      <c r="F14" s="367">
        <f>IF(ISTEXT(E14),VLOOKUP($E14,ResultSam!$D$3:$F$105,2),0)</f>
        <v>2</v>
      </c>
      <c r="G14" s="13">
        <f>IF(ISTEXT(E14),VLOOKUP($E14,ResultSam!$D$3:$F$105,3),0)</f>
        <v>22</v>
      </c>
      <c r="H14" s="233"/>
      <c r="I14" s="226"/>
      <c r="J14" s="226"/>
      <c r="K14" s="226"/>
      <c r="L14" s="367">
        <f>IF(ISTEXT(E14),VLOOKUP($E14,ResultDim!$D$3:$F$105,2),0)</f>
        <v>10</v>
      </c>
      <c r="M14" s="13">
        <f>IF(ISTEXT(E14),VLOOKUP($E14,ResultDim!$D$3:$F$105,3),0)</f>
        <v>41</v>
      </c>
      <c r="N14" s="227"/>
      <c r="O14" s="226"/>
      <c r="P14" s="226"/>
      <c r="Q14" s="226"/>
      <c r="R14" s="305">
        <f t="shared" si="2"/>
        <v>12</v>
      </c>
      <c r="S14" s="305">
        <f t="shared" si="2"/>
        <v>63</v>
      </c>
      <c r="T14" s="251"/>
      <c r="U14" s="251"/>
      <c r="V14" s="251"/>
      <c r="W14" s="251"/>
      <c r="X14" s="251"/>
      <c r="Y14" s="251"/>
    </row>
    <row r="15" spans="1:25" s="171" customFormat="1" ht="13.5" thickBot="1">
      <c r="A15" s="167"/>
      <c r="B15" s="102" t="s">
        <v>22</v>
      </c>
      <c r="C15" s="103" t="s">
        <v>26</v>
      </c>
      <c r="D15" s="144" t="s">
        <v>230</v>
      </c>
      <c r="E15" s="192" t="s">
        <v>113</v>
      </c>
      <c r="F15" s="370">
        <f>IF(ISTEXT(E15),VLOOKUP($E15,ResultSam!$D$3:$F$105,2),0)</f>
        <v>13</v>
      </c>
      <c r="G15" s="88">
        <f>IF(ISTEXT(E15),VLOOKUP($E15,ResultSam!$D$3:$F$105,3),0)</f>
        <v>34</v>
      </c>
      <c r="H15" s="234"/>
      <c r="I15" s="231"/>
      <c r="J15" s="231"/>
      <c r="K15" s="231"/>
      <c r="L15" s="370">
        <f>IF(ISTEXT(E15),VLOOKUP($E15,ResultDim!$D$3:$F$105,2),0)</f>
        <v>9</v>
      </c>
      <c r="M15" s="88">
        <f>IF(ISTEXT(E15),VLOOKUP($E15,ResultDim!$D$3:$F$105,3),0)</f>
        <v>34</v>
      </c>
      <c r="N15" s="229"/>
      <c r="O15" s="231"/>
      <c r="P15" s="231"/>
      <c r="Q15" s="231"/>
      <c r="R15" s="307">
        <f t="shared" si="2"/>
        <v>22</v>
      </c>
      <c r="S15" s="307">
        <f t="shared" si="2"/>
        <v>68</v>
      </c>
      <c r="T15" s="254"/>
      <c r="U15" s="254"/>
      <c r="V15" s="254"/>
      <c r="W15" s="254"/>
      <c r="X15" s="254"/>
      <c r="Y15" s="254"/>
    </row>
    <row r="16" spans="1:25" s="42" customFormat="1" ht="12.75">
      <c r="A16" s="124">
        <v>4</v>
      </c>
      <c r="B16" s="57" t="s">
        <v>27</v>
      </c>
      <c r="C16" s="172" t="s">
        <v>28</v>
      </c>
      <c r="D16" s="173" t="s">
        <v>231</v>
      </c>
      <c r="E16" s="186" t="s">
        <v>131</v>
      </c>
      <c r="F16" s="371">
        <f>IF(ISTEXT(E16),VLOOKUP($E16,ResultSam!$D$3:$F$105,2),0)</f>
        <v>13</v>
      </c>
      <c r="G16" s="15">
        <f>IF(ISTEXT(E16),VLOOKUP($E16,ResultSam!$D$3:$F$105,3),0)</f>
        <v>26</v>
      </c>
      <c r="H16" s="233">
        <f>SUM($F16:$F18)-MIN($F16:$F18)</f>
        <v>19</v>
      </c>
      <c r="I16" s="226">
        <f>SUM($G16:$G18)-MIN($G16:$G18)</f>
        <v>50</v>
      </c>
      <c r="J16" s="226"/>
      <c r="K16" s="226"/>
      <c r="L16" s="371">
        <f>IF(ISTEXT(E16),VLOOKUP($E16,ResultDim!$D$3:$F$105,2),0)</f>
        <v>17</v>
      </c>
      <c r="M16" s="15">
        <f>IF(ISTEXT(E16),VLOOKUP($E16,ResultDim!$D$3:$F$105,3),0)</f>
        <v>30</v>
      </c>
      <c r="N16" s="238">
        <f>SUM($L16:$L18)-MIN($L16:$L18)</f>
        <v>25</v>
      </c>
      <c r="O16" s="237">
        <f>SUM($M16:$M18)-MIN($M16:$M18)</f>
        <v>55</v>
      </c>
      <c r="P16" s="226"/>
      <c r="Q16" s="226"/>
      <c r="R16" s="308">
        <f>N16+H16</f>
        <v>44</v>
      </c>
      <c r="S16" s="308">
        <f>O16+I16</f>
        <v>105</v>
      </c>
      <c r="T16" s="238">
        <f>SUM($F16:$F18)+SUM($L16:$L18)</f>
        <v>44</v>
      </c>
      <c r="U16" s="237">
        <f>SUM($I16:$I18)+SUM($M16:$M18)</f>
        <v>105</v>
      </c>
      <c r="V16" s="238">
        <f>MIN($L16:$L18)</f>
        <v>0</v>
      </c>
      <c r="W16" s="302">
        <f>MIN($M16:$M18)</f>
        <v>0</v>
      </c>
      <c r="X16" s="238">
        <f>MIN($F16:$F18)</f>
        <v>0</v>
      </c>
      <c r="Y16" s="302">
        <f>MIN($G16:$G18)</f>
        <v>0</v>
      </c>
    </row>
    <row r="17" spans="1:25" ht="12.75">
      <c r="A17" s="14"/>
      <c r="B17" s="11" t="s">
        <v>27</v>
      </c>
      <c r="C17" s="18" t="s">
        <v>29</v>
      </c>
      <c r="D17" s="130" t="s">
        <v>231</v>
      </c>
      <c r="E17" s="183" t="s">
        <v>132</v>
      </c>
      <c r="F17" s="367">
        <f>IF(ISTEXT(E17),VLOOKUP($E17,ResultSam!$D$3:$F$105,2),0)</f>
        <v>6</v>
      </c>
      <c r="G17" s="13">
        <f>IF(ISTEXT(E17),VLOOKUP($E17,ResultSam!$D$3:$F$105,3),0)</f>
        <v>24</v>
      </c>
      <c r="H17" s="233"/>
      <c r="I17" s="226"/>
      <c r="J17" s="226"/>
      <c r="K17" s="226"/>
      <c r="L17" s="367">
        <f>IF(ISTEXT(E17),VLOOKUP($E17,ResultDim!$D$3:$F$105,2),0)</f>
        <v>8</v>
      </c>
      <c r="M17" s="13">
        <f>IF(ISTEXT(E17),VLOOKUP($E17,ResultDim!$D$3:$F$105,3),0)</f>
        <v>25</v>
      </c>
      <c r="N17" s="238"/>
      <c r="O17" s="237"/>
      <c r="P17" s="237"/>
      <c r="Q17" s="237"/>
      <c r="R17" s="308">
        <f>F17+L17</f>
        <v>14</v>
      </c>
      <c r="S17" s="308">
        <f>G17+M17</f>
        <v>49</v>
      </c>
      <c r="T17" s="238">
        <f>H17+N17</f>
        <v>0</v>
      </c>
      <c r="U17" s="237">
        <f>I17+O17</f>
        <v>0</v>
      </c>
      <c r="V17" s="238">
        <f>J17+P17</f>
        <v>0</v>
      </c>
      <c r="W17" s="302">
        <f aca="true" t="shared" si="3" ref="W17:Y18">K17+Q17</f>
        <v>0</v>
      </c>
      <c r="X17" s="238">
        <f t="shared" si="3"/>
        <v>22</v>
      </c>
      <c r="Y17" s="302">
        <f t="shared" si="3"/>
        <v>74</v>
      </c>
    </row>
    <row r="18" spans="1:25" s="42" customFormat="1" ht="13.5" thickBot="1">
      <c r="A18" s="14"/>
      <c r="B18" s="19" t="s">
        <v>27</v>
      </c>
      <c r="C18" s="321" t="s">
        <v>30</v>
      </c>
      <c r="D18" s="322"/>
      <c r="E18" s="323"/>
      <c r="F18" s="368">
        <f>IF(ISTEXT(E18),VLOOKUP($E18,ResultSam!$D$3:$F$105,2),0)</f>
        <v>0</v>
      </c>
      <c r="G18" s="10">
        <f>IF(ISTEXT(E18),VLOOKUP($E18,ResultSam!$D$3:$F$105,3),0)</f>
        <v>0</v>
      </c>
      <c r="H18" s="236"/>
      <c r="I18" s="237"/>
      <c r="J18" s="226"/>
      <c r="K18" s="226"/>
      <c r="L18" s="368">
        <f>IF(ISTEXT(E18),VLOOKUP($E18,ResultDim!$D$3:$F$105,2),0)</f>
        <v>0</v>
      </c>
      <c r="M18" s="10">
        <f>IF(ISTEXT(E18),VLOOKUP($E18,ResultDim!$D$3:$F$105,3),0)</f>
        <v>0</v>
      </c>
      <c r="N18" s="238"/>
      <c r="O18" s="237"/>
      <c r="P18" s="226"/>
      <c r="Q18" s="226"/>
      <c r="R18" s="308">
        <f>F18+L18</f>
        <v>0</v>
      </c>
      <c r="S18" s="308">
        <f>G18+M18</f>
        <v>0</v>
      </c>
      <c r="T18" s="238">
        <f>H18+N18</f>
        <v>0</v>
      </c>
      <c r="U18" s="237">
        <f>I18+O18</f>
        <v>0</v>
      </c>
      <c r="V18" s="238">
        <f>J18+P18</f>
        <v>0</v>
      </c>
      <c r="W18" s="302">
        <f t="shared" si="3"/>
        <v>0</v>
      </c>
      <c r="X18" s="238">
        <f t="shared" si="3"/>
        <v>0</v>
      </c>
      <c r="Y18" s="302">
        <f t="shared" si="3"/>
        <v>0</v>
      </c>
    </row>
    <row r="19" spans="1:25" s="41" customFormat="1" ht="12.75">
      <c r="A19" s="36">
        <v>5</v>
      </c>
      <c r="B19" s="37" t="s">
        <v>31</v>
      </c>
      <c r="C19" s="38" t="s">
        <v>32</v>
      </c>
      <c r="D19" s="131" t="s">
        <v>230</v>
      </c>
      <c r="E19" s="182" t="s">
        <v>109</v>
      </c>
      <c r="F19" s="366">
        <f>IF(ISTEXT(E19),VLOOKUP($E19,ResultSam!$D$3:$F$105,2),0)</f>
        <v>8</v>
      </c>
      <c r="G19" s="83">
        <f>IF(ISTEXT(E19),VLOOKUP($E19,ResultSam!$D$3:$F$105,3),0)</f>
        <v>15</v>
      </c>
      <c r="H19" s="242">
        <f>SUM($F19:$F22)-MIN($F19:$F22)</f>
        <v>30</v>
      </c>
      <c r="I19" s="243">
        <f>SUM($G19:$G22)-MIN($G19:$G22)</f>
        <v>72</v>
      </c>
      <c r="J19" s="243"/>
      <c r="K19" s="243"/>
      <c r="L19" s="366">
        <f>IF(ISTEXT(E19),VLOOKUP($E19,ResultDim!$D$3:$F$105,2),0)</f>
        <v>15</v>
      </c>
      <c r="M19" s="83">
        <f>IF(ISTEXT(E19),VLOOKUP($E19,ResultDim!$D$3:$F$105,3),0)</f>
        <v>31</v>
      </c>
      <c r="N19" s="244">
        <f>SUM($L19:$L22)-MIN($L19:$L22)</f>
        <v>34</v>
      </c>
      <c r="O19" s="243">
        <f>SUM($M19:$M22)-MIN($M19:$M22)</f>
        <v>97</v>
      </c>
      <c r="P19" s="243"/>
      <c r="Q19" s="243"/>
      <c r="R19" s="310">
        <f>N19+H19</f>
        <v>64</v>
      </c>
      <c r="S19" s="310">
        <f>O19+I19</f>
        <v>169</v>
      </c>
      <c r="T19" s="244">
        <f>SUM($F19:$F22)+SUM($L19:$L22)</f>
        <v>71</v>
      </c>
      <c r="U19" s="243">
        <f>SUM($G19:$G22)+SUM($M19:$M22)</f>
        <v>191</v>
      </c>
      <c r="V19" s="244">
        <f>MIN($L19:$L22)</f>
        <v>7</v>
      </c>
      <c r="W19" s="243">
        <f>MIN($M19:$M22)</f>
        <v>22</v>
      </c>
      <c r="X19" s="244">
        <f>MIN($F19:$F22)</f>
        <v>0</v>
      </c>
      <c r="Y19" s="243">
        <f>MIN($G19:$G22)</f>
        <v>0</v>
      </c>
    </row>
    <row r="20" spans="1:25" s="42" customFormat="1" ht="12.75">
      <c r="A20" s="14"/>
      <c r="B20" s="16" t="s">
        <v>31</v>
      </c>
      <c r="C20" s="12" t="s">
        <v>33</v>
      </c>
      <c r="D20" s="132" t="s">
        <v>230</v>
      </c>
      <c r="E20" s="183" t="s">
        <v>112</v>
      </c>
      <c r="F20" s="367">
        <f>IF(ISTEXT(E20),VLOOKUP($E20,ResultSam!$D$3:$F$105,2),0)</f>
        <v>13</v>
      </c>
      <c r="G20" s="13">
        <f>IF(ISTEXT(E20),VLOOKUP($E20,ResultSam!$D$3:$F$105,3),0)</f>
        <v>29</v>
      </c>
      <c r="H20" s="233"/>
      <c r="I20" s="226"/>
      <c r="J20" s="226"/>
      <c r="K20" s="226"/>
      <c r="L20" s="367">
        <f>IF(ISTEXT(E20),VLOOKUP($E20,ResultDim!$D$3:$F$105,2),0)</f>
        <v>7</v>
      </c>
      <c r="M20" s="13">
        <f>IF(ISTEXT(E20),VLOOKUP($E20,ResultDim!$D$3:$F$105,3),0)</f>
        <v>22</v>
      </c>
      <c r="N20" s="227"/>
      <c r="O20" s="226"/>
      <c r="P20" s="226"/>
      <c r="Q20" s="226"/>
      <c r="R20" s="305">
        <f aca="true" t="shared" si="4" ref="R20:S22">F20+L20</f>
        <v>20</v>
      </c>
      <c r="S20" s="305">
        <f t="shared" si="4"/>
        <v>51</v>
      </c>
      <c r="T20" s="227"/>
      <c r="U20" s="226"/>
      <c r="V20" s="227"/>
      <c r="W20" s="226"/>
      <c r="X20" s="227"/>
      <c r="Y20" s="226"/>
    </row>
    <row r="21" spans="1:25" s="42" customFormat="1" ht="12.75">
      <c r="A21" s="14"/>
      <c r="B21" s="16" t="s">
        <v>31</v>
      </c>
      <c r="C21" s="12" t="s">
        <v>34</v>
      </c>
      <c r="D21" s="132" t="s">
        <v>230</v>
      </c>
      <c r="E21" s="183" t="s">
        <v>133</v>
      </c>
      <c r="F21" s="367">
        <f>IF(ISTEXT(E21),VLOOKUP($E21,ResultSam!$D$3:$F$105,2),0)</f>
        <v>9</v>
      </c>
      <c r="G21" s="13">
        <f>IF(ISTEXT(E21),VLOOKUP($E21,ResultSam!$D$3:$F$105,3),0)</f>
        <v>28</v>
      </c>
      <c r="H21" s="233"/>
      <c r="I21" s="226"/>
      <c r="J21" s="226"/>
      <c r="K21" s="226"/>
      <c r="L21" s="367">
        <f>IF(ISTEXT(E21),VLOOKUP($E21,ResultDim!$D$3:$F$105,2),0)</f>
        <v>12</v>
      </c>
      <c r="M21" s="13">
        <f>IF(ISTEXT(E21),VLOOKUP($E21,ResultDim!$D$3:$F$105,3),0)</f>
        <v>36</v>
      </c>
      <c r="N21" s="227"/>
      <c r="O21" s="226"/>
      <c r="P21" s="226"/>
      <c r="Q21" s="226"/>
      <c r="R21" s="305">
        <f t="shared" si="4"/>
        <v>21</v>
      </c>
      <c r="S21" s="305">
        <f t="shared" si="4"/>
        <v>64</v>
      </c>
      <c r="T21" s="227"/>
      <c r="U21" s="226"/>
      <c r="V21" s="227"/>
      <c r="W21" s="226"/>
      <c r="X21" s="227"/>
      <c r="Y21" s="226"/>
    </row>
    <row r="22" spans="1:25" s="35" customFormat="1" ht="13.5" thickBot="1">
      <c r="A22" s="31"/>
      <c r="B22" s="32" t="s">
        <v>31</v>
      </c>
      <c r="C22" s="59" t="s">
        <v>35</v>
      </c>
      <c r="D22" s="154" t="s">
        <v>230</v>
      </c>
      <c r="E22" s="193" t="s">
        <v>134</v>
      </c>
      <c r="F22" s="372">
        <f>IF(ISTEXT(E22),VLOOKUP($E22,ResultSam!$D$3:$F$105,2),0)</f>
        <v>0</v>
      </c>
      <c r="G22" s="81">
        <f>IF(ISTEXT(E22),VLOOKUP($E22,ResultSam!$D$3:$F$105,3),0)</f>
        <v>0</v>
      </c>
      <c r="H22" s="241"/>
      <c r="I22" s="240"/>
      <c r="J22" s="240"/>
      <c r="K22" s="240"/>
      <c r="L22" s="372">
        <f>IF(ISTEXT(E22),VLOOKUP($E22,ResultDim!$D$3:$F$105,2),0)</f>
        <v>7</v>
      </c>
      <c r="M22" s="81">
        <f>IF(ISTEXT(E22),VLOOKUP($E22,ResultDim!$D$3:$F$105,3),0)</f>
        <v>30</v>
      </c>
      <c r="N22" s="239"/>
      <c r="O22" s="240"/>
      <c r="P22" s="240"/>
      <c r="Q22" s="240"/>
      <c r="R22" s="309">
        <f t="shared" si="4"/>
        <v>7</v>
      </c>
      <c r="S22" s="309">
        <f t="shared" si="4"/>
        <v>30</v>
      </c>
      <c r="T22" s="239"/>
      <c r="U22" s="240"/>
      <c r="V22" s="239"/>
      <c r="W22" s="240"/>
      <c r="X22" s="239"/>
      <c r="Y22" s="240"/>
    </row>
    <row r="23" spans="1:25" s="42" customFormat="1" ht="12.75">
      <c r="A23" s="14">
        <v>6</v>
      </c>
      <c r="B23" s="57" t="s">
        <v>36</v>
      </c>
      <c r="C23" s="324" t="s">
        <v>37</v>
      </c>
      <c r="D23" s="325" t="s">
        <v>230</v>
      </c>
      <c r="E23" s="326" t="s">
        <v>215</v>
      </c>
      <c r="F23" s="371">
        <f>IF(ISTEXT(E23),VLOOKUP($E23,ResultSam!$D$3:$F$105,2),0)</f>
        <v>24</v>
      </c>
      <c r="G23" s="15">
        <f>IF(ISTEXT(E23),VLOOKUP($E23,ResultSam!$D$3:$F$105,3),0)</f>
        <v>28</v>
      </c>
      <c r="H23" s="233">
        <f>SUM($F23:$F26)-MIN($F23:$F26)</f>
        <v>58</v>
      </c>
      <c r="I23" s="226">
        <f>SUM($G23:$G26)-MIN($G23:$G26)</f>
        <v>102</v>
      </c>
      <c r="J23" s="226"/>
      <c r="K23" s="226"/>
      <c r="L23" s="371">
        <f>IF(ISTEXT(E23),VLOOKUP($E23,ResultDim!$D$3:$F$105,2),0)</f>
        <v>20</v>
      </c>
      <c r="M23" s="15">
        <f>IF(ISTEXT(E23),VLOOKUP($E23,ResultDim!$D$3:$F$105,3),0)</f>
        <v>24</v>
      </c>
      <c r="N23" s="227">
        <f>SUM($L23:$L26)-MIN($L23:$L26)</f>
        <v>53</v>
      </c>
      <c r="O23" s="226">
        <f>SUM($M23:$M26)-MIN($M23:$M26)</f>
        <v>99</v>
      </c>
      <c r="P23" s="226"/>
      <c r="Q23" s="226"/>
      <c r="R23" s="305">
        <f>N23+H23</f>
        <v>111</v>
      </c>
      <c r="S23" s="305">
        <f>O23+I23</f>
        <v>201</v>
      </c>
      <c r="T23" s="227">
        <f>SUM($F23:$F26)+SUM($L23:$L26)</f>
        <v>137</v>
      </c>
      <c r="U23" s="226">
        <f>SUM($G23:$G26)+SUM($M23:$M26)</f>
        <v>253</v>
      </c>
      <c r="V23" s="227">
        <f>MIN($L23:$L26)</f>
        <v>10</v>
      </c>
      <c r="W23" s="226">
        <f>MIN($M23:$M26)</f>
        <v>24</v>
      </c>
      <c r="X23" s="227">
        <f>MIN($F23:$F26)</f>
        <v>16</v>
      </c>
      <c r="Y23" s="226">
        <f>MIN($G23:$G26)</f>
        <v>28</v>
      </c>
    </row>
    <row r="24" spans="1:25" ht="12.75">
      <c r="A24" s="14"/>
      <c r="B24" s="11" t="s">
        <v>36</v>
      </c>
      <c r="C24" s="17" t="s">
        <v>38</v>
      </c>
      <c r="D24" s="133" t="s">
        <v>230</v>
      </c>
      <c r="E24" s="179" t="s">
        <v>207</v>
      </c>
      <c r="F24" s="367">
        <f>IF(ISTEXT(E24),VLOOKUP($E24,ResultSam!$D$3:$F$105,2),0)</f>
        <v>16</v>
      </c>
      <c r="G24" s="13">
        <f>IF(ISTEXT(E24),VLOOKUP($E24,ResultSam!$D$3:$F$105,3),0)</f>
        <v>33</v>
      </c>
      <c r="H24" s="233"/>
      <c r="I24" s="226"/>
      <c r="J24" s="226"/>
      <c r="K24" s="226"/>
      <c r="L24" s="367">
        <f>IF(ISTEXT(E24),VLOOKUP($E24,ResultDim!$D$3:$F$105,2),0)</f>
        <v>10</v>
      </c>
      <c r="M24" s="13">
        <f>IF(ISTEXT(E24),VLOOKUP($E24,ResultDim!$D$3:$F$105,3),0)</f>
        <v>27</v>
      </c>
      <c r="N24" s="227"/>
      <c r="O24" s="226"/>
      <c r="P24" s="226"/>
      <c r="Q24" s="226"/>
      <c r="R24" s="305">
        <f aca="true" t="shared" si="5" ref="R24:S26">F24+L24</f>
        <v>26</v>
      </c>
      <c r="S24" s="305">
        <f t="shared" si="5"/>
        <v>60</v>
      </c>
      <c r="T24" s="227"/>
      <c r="U24" s="226"/>
      <c r="V24" s="227"/>
      <c r="W24" s="226"/>
      <c r="X24" s="227"/>
      <c r="Y24" s="226"/>
    </row>
    <row r="25" spans="1:25" ht="12.75">
      <c r="A25" s="14"/>
      <c r="B25" s="11" t="s">
        <v>36</v>
      </c>
      <c r="C25" s="17" t="s">
        <v>39</v>
      </c>
      <c r="D25" s="133" t="s">
        <v>230</v>
      </c>
      <c r="E25" s="179" t="s">
        <v>216</v>
      </c>
      <c r="F25" s="367">
        <f>IF(ISTEXT(E25),VLOOKUP($E25,ResultSam!$D$3:$F$105,2),0)</f>
        <v>16</v>
      </c>
      <c r="G25" s="13">
        <f>IF(ISTEXT(E25),VLOOKUP($E25,ResultSam!$D$3:$F$105,3),0)</f>
        <v>33</v>
      </c>
      <c r="H25" s="233"/>
      <c r="I25" s="226"/>
      <c r="J25" s="226"/>
      <c r="K25" s="226"/>
      <c r="L25" s="367">
        <f>IF(ISTEXT(E25),VLOOKUP($E25,ResultDim!$D$3:$F$105,2),0)</f>
        <v>20</v>
      </c>
      <c r="M25" s="13">
        <f>IF(ISTEXT(E25),VLOOKUP($E25,ResultDim!$D$3:$F$105,3),0)</f>
        <v>38</v>
      </c>
      <c r="N25" s="227"/>
      <c r="O25" s="226"/>
      <c r="P25" s="226"/>
      <c r="Q25" s="226"/>
      <c r="R25" s="305">
        <f t="shared" si="5"/>
        <v>36</v>
      </c>
      <c r="S25" s="305">
        <f t="shared" si="5"/>
        <v>71</v>
      </c>
      <c r="T25" s="227"/>
      <c r="U25" s="226"/>
      <c r="V25" s="227"/>
      <c r="W25" s="226"/>
      <c r="X25" s="227"/>
      <c r="Y25" s="226"/>
    </row>
    <row r="26" spans="1:25" s="171" customFormat="1" ht="13.5" thickBot="1">
      <c r="A26" s="167"/>
      <c r="B26" s="168" t="s">
        <v>36</v>
      </c>
      <c r="C26" s="174" t="s">
        <v>40</v>
      </c>
      <c r="D26" s="175" t="s">
        <v>230</v>
      </c>
      <c r="E26" s="181" t="s">
        <v>217</v>
      </c>
      <c r="F26" s="370">
        <f>IF(ISTEXT(E26),VLOOKUP($E26,ResultSam!$D$3:$F$105,2),0)</f>
        <v>18</v>
      </c>
      <c r="G26" s="88">
        <f>IF(ISTEXT(E26),VLOOKUP($E26,ResultSam!$D$3:$F$105,3),0)</f>
        <v>36</v>
      </c>
      <c r="H26" s="233"/>
      <c r="I26" s="226"/>
      <c r="J26" s="226"/>
      <c r="K26" s="226"/>
      <c r="L26" s="370">
        <f>IF(ISTEXT(E26),VLOOKUP($E26,ResultDim!$D$3:$F$105,2),0)</f>
        <v>13</v>
      </c>
      <c r="M26" s="88">
        <f>IF(ISTEXT(E26),VLOOKUP($E26,ResultDim!$D$3:$F$105,3),0)</f>
        <v>34</v>
      </c>
      <c r="N26" s="227"/>
      <c r="O26" s="226"/>
      <c r="P26" s="226"/>
      <c r="Q26" s="226"/>
      <c r="R26" s="305">
        <f t="shared" si="5"/>
        <v>31</v>
      </c>
      <c r="S26" s="305">
        <f t="shared" si="5"/>
        <v>70</v>
      </c>
      <c r="T26" s="227"/>
      <c r="U26" s="226"/>
      <c r="V26" s="227"/>
      <c r="W26" s="226"/>
      <c r="X26" s="227"/>
      <c r="Y26" s="226"/>
    </row>
    <row r="27" spans="1:25" s="166" customFormat="1" ht="12.75">
      <c r="A27" s="162">
        <v>7</v>
      </c>
      <c r="B27" s="176" t="s">
        <v>138</v>
      </c>
      <c r="C27" s="177" t="s">
        <v>139</v>
      </c>
      <c r="D27" s="178" t="s">
        <v>230</v>
      </c>
      <c r="E27" s="180" t="s">
        <v>218</v>
      </c>
      <c r="F27" s="369">
        <f>IF(ISTEXT(E27),VLOOKUP($E27,ResultSam!$D$3:$F$105,2),0)</f>
        <v>15</v>
      </c>
      <c r="G27" s="92">
        <f>IF(ISTEXT(E27),VLOOKUP($E27,ResultSam!$D$3:$F$105,3),0)</f>
        <v>34</v>
      </c>
      <c r="H27" s="233">
        <f>SUM($F27:$F30)-MIN($F27:$F30)</f>
        <v>28</v>
      </c>
      <c r="I27" s="226">
        <f>SUM($G27:$G30)-MIN($G27:$G30)</f>
        <v>105</v>
      </c>
      <c r="J27" s="226"/>
      <c r="K27" s="226"/>
      <c r="L27" s="369">
        <f>IF(ISTEXT(E27),VLOOKUP($E27,ResultDim!$D$3:$F$105,2),0)</f>
        <v>11</v>
      </c>
      <c r="M27" s="92">
        <f>IF(ISTEXT(E27),VLOOKUP($E27,ResultDim!$D$3:$F$105,3),0)</f>
        <v>31</v>
      </c>
      <c r="N27" s="227">
        <f>SUM($L27:$L30)-MIN($L27:$L30)</f>
        <v>21</v>
      </c>
      <c r="O27" s="226">
        <f>SUM($M27:$M30)-MIN($M27:$M30)</f>
        <v>92</v>
      </c>
      <c r="P27" s="226"/>
      <c r="Q27" s="226"/>
      <c r="R27" s="305">
        <f>N27+H27</f>
        <v>49</v>
      </c>
      <c r="S27" s="305">
        <f>O27+I27</f>
        <v>197</v>
      </c>
      <c r="T27" s="227">
        <f>SUM($F27:$F30)+SUM($L27:$L30)</f>
        <v>51</v>
      </c>
      <c r="U27" s="226">
        <f>SUM($G27:$G30)+SUM($M27:$M30)</f>
        <v>215</v>
      </c>
      <c r="V27" s="227">
        <f>MIN($L27:$L30)</f>
        <v>2</v>
      </c>
      <c r="W27" s="226">
        <f>MIN($M27:$M30)</f>
        <v>18</v>
      </c>
      <c r="X27" s="227">
        <f>MIN($F27:$F30)</f>
        <v>0</v>
      </c>
      <c r="Y27" s="226">
        <f>MIN($G27:$G30)</f>
        <v>0</v>
      </c>
    </row>
    <row r="28" spans="1:25" ht="12.75">
      <c r="A28" s="14"/>
      <c r="B28" s="29" t="s">
        <v>138</v>
      </c>
      <c r="C28" s="43" t="s">
        <v>140</v>
      </c>
      <c r="D28" s="134" t="s">
        <v>230</v>
      </c>
      <c r="E28" s="179" t="s">
        <v>219</v>
      </c>
      <c r="F28" s="367">
        <f>IF(ISTEXT(E28),VLOOKUP($E28,ResultSam!$D$3:$F$105,2),0)</f>
        <v>6</v>
      </c>
      <c r="G28" s="13">
        <f>IF(ISTEXT(E28),VLOOKUP($E28,ResultSam!$D$3:$F$105,3),0)</f>
        <v>30</v>
      </c>
      <c r="H28" s="233"/>
      <c r="I28" s="226"/>
      <c r="J28" s="226"/>
      <c r="K28" s="226"/>
      <c r="L28" s="367">
        <f>IF(ISTEXT(E28),VLOOKUP($E28,ResultDim!$D$3:$F$105,2),0)</f>
        <v>2</v>
      </c>
      <c r="M28" s="13">
        <f>IF(ISTEXT(E28),VLOOKUP($E28,ResultDim!$D$3:$F$105,3),0)</f>
        <v>23</v>
      </c>
      <c r="N28" s="227"/>
      <c r="O28" s="226"/>
      <c r="P28" s="226"/>
      <c r="Q28" s="226"/>
      <c r="R28" s="305">
        <f aca="true" t="shared" si="6" ref="R28:S30">F28+L28</f>
        <v>8</v>
      </c>
      <c r="S28" s="305">
        <f t="shared" si="6"/>
        <v>53</v>
      </c>
      <c r="T28" s="227"/>
      <c r="U28" s="226"/>
      <c r="V28" s="227"/>
      <c r="W28" s="226"/>
      <c r="X28" s="227"/>
      <c r="Y28" s="226"/>
    </row>
    <row r="29" spans="1:25" ht="12.75">
      <c r="A29" s="14"/>
      <c r="B29" s="29" t="s">
        <v>138</v>
      </c>
      <c r="C29" s="43" t="s">
        <v>141</v>
      </c>
      <c r="D29" s="134" t="s">
        <v>230</v>
      </c>
      <c r="E29" s="179" t="s">
        <v>220</v>
      </c>
      <c r="F29" s="367">
        <f>IF(ISTEXT(E29),VLOOKUP($E29,ResultSam!$D$3:$F$105,2),0)</f>
        <v>7</v>
      </c>
      <c r="G29" s="13">
        <f>IF(ISTEXT(E29),VLOOKUP($E29,ResultSam!$D$3:$F$105,3),0)</f>
        <v>41</v>
      </c>
      <c r="H29" s="233"/>
      <c r="I29" s="226"/>
      <c r="J29" s="226"/>
      <c r="K29" s="226"/>
      <c r="L29" s="367">
        <f>IF(ISTEXT(E29),VLOOKUP($E29,ResultDim!$D$3:$F$105,2),0)</f>
        <v>7</v>
      </c>
      <c r="M29" s="13">
        <f>IF(ISTEXT(E29),VLOOKUP($E29,ResultDim!$D$3:$F$105,3),0)</f>
        <v>38</v>
      </c>
      <c r="N29" s="227"/>
      <c r="O29" s="226"/>
      <c r="P29" s="226"/>
      <c r="Q29" s="226"/>
      <c r="R29" s="305">
        <f t="shared" si="6"/>
        <v>14</v>
      </c>
      <c r="S29" s="305">
        <f t="shared" si="6"/>
        <v>79</v>
      </c>
      <c r="T29" s="227"/>
      <c r="U29" s="226"/>
      <c r="V29" s="227"/>
      <c r="W29" s="226"/>
      <c r="X29" s="227"/>
      <c r="Y29" s="226"/>
    </row>
    <row r="30" spans="1:25" s="35" customFormat="1" ht="13.5" thickBot="1">
      <c r="A30" s="31"/>
      <c r="B30" s="155" t="s">
        <v>138</v>
      </c>
      <c r="C30" s="156" t="s">
        <v>142</v>
      </c>
      <c r="D30" s="157" t="s">
        <v>231</v>
      </c>
      <c r="E30" s="327" t="s">
        <v>240</v>
      </c>
      <c r="F30" s="372">
        <f>IF(ISTEXT(E30),VLOOKUP($E30,ResultSam!$D$3:$F$105,2),0)</f>
        <v>0</v>
      </c>
      <c r="G30" s="81">
        <f>IF(ISTEXT(E30),VLOOKUP($E30,ResultSam!$D$3:$F$105,3),0)</f>
        <v>0</v>
      </c>
      <c r="H30" s="233"/>
      <c r="I30" s="226"/>
      <c r="J30" s="226"/>
      <c r="K30" s="226"/>
      <c r="L30" s="372">
        <f>IF(ISTEXT(E30),VLOOKUP($E30,ResultDim!$D$3:$F$105,2),0)</f>
        <v>3</v>
      </c>
      <c r="M30" s="81">
        <f>IF(ISTEXT(E30),VLOOKUP($E30,ResultDim!$D$3:$F$105,3),0)</f>
        <v>18</v>
      </c>
      <c r="N30" s="227"/>
      <c r="O30" s="226"/>
      <c r="P30" s="226"/>
      <c r="Q30" s="226"/>
      <c r="R30" s="305">
        <f t="shared" si="6"/>
        <v>3</v>
      </c>
      <c r="S30" s="305">
        <f t="shared" si="6"/>
        <v>18</v>
      </c>
      <c r="T30" s="227"/>
      <c r="U30" s="226"/>
      <c r="V30" s="227"/>
      <c r="W30" s="226"/>
      <c r="X30" s="227"/>
      <c r="Y30" s="226"/>
    </row>
    <row r="31" spans="1:25" s="41" customFormat="1" ht="12.75">
      <c r="A31" s="36">
        <v>8</v>
      </c>
      <c r="B31" s="39" t="s">
        <v>41</v>
      </c>
      <c r="C31" s="38" t="s">
        <v>42</v>
      </c>
      <c r="D31" s="131" t="s">
        <v>230</v>
      </c>
      <c r="E31" s="182" t="s">
        <v>152</v>
      </c>
      <c r="F31" s="349">
        <f>IF(ISTEXT(E31),VLOOKUP($E31,ResultSam!$D$3:$F$105,2),0)</f>
        <v>25</v>
      </c>
      <c r="G31" s="83">
        <f>IF(ISTEXT(E31),VLOOKUP($E31,ResultSam!$D$3:$F$105,3),0)</f>
        <v>35</v>
      </c>
      <c r="H31" s="233">
        <f>SUM($F31:$F34)-MIN($F31:$F34)</f>
        <v>66</v>
      </c>
      <c r="I31" s="226">
        <f>SUM($G31:$G34)-MIN($G31:$G34)</f>
        <v>109</v>
      </c>
      <c r="J31" s="226"/>
      <c r="K31" s="226"/>
      <c r="L31" s="349">
        <f>IF(ISTEXT(E31),VLOOKUP($E31,ResultDim!$D$3:$F$105,2),0)</f>
        <v>24</v>
      </c>
      <c r="M31" s="83">
        <f>IF(ISTEXT(E31),VLOOKUP($E31,ResultDim!$D$3:$F$105,3),0)</f>
        <v>35</v>
      </c>
      <c r="N31" s="227">
        <f>SUM($L31:$L34)-MIN($L31:$L34)</f>
        <v>65</v>
      </c>
      <c r="O31" s="226">
        <f>SUM($M31:$M34)-MIN($M31:$M34)</f>
        <v>109</v>
      </c>
      <c r="P31" s="226"/>
      <c r="Q31" s="226"/>
      <c r="R31" s="305">
        <f>N31+H31</f>
        <v>131</v>
      </c>
      <c r="S31" s="305">
        <f>O31+I31</f>
        <v>218</v>
      </c>
      <c r="T31" s="227">
        <f>SUM($F31:$F34)+SUM($L31:$L34)</f>
        <v>160</v>
      </c>
      <c r="U31" s="226">
        <f>SUM($G31:$G34)+SUM($M31:$M34)</f>
        <v>276</v>
      </c>
      <c r="V31" s="227">
        <f>MIN($L31:$L34)</f>
        <v>13</v>
      </c>
      <c r="W31" s="226">
        <f>MIN($M31:$M34)</f>
        <v>26</v>
      </c>
      <c r="X31" s="227">
        <f>MIN($F31:$F34)</f>
        <v>16</v>
      </c>
      <c r="Y31" s="226">
        <f>MIN($G31:$G34)</f>
        <v>32</v>
      </c>
    </row>
    <row r="32" spans="1:25" ht="12.75">
      <c r="A32" s="14"/>
      <c r="B32" s="11" t="s">
        <v>41</v>
      </c>
      <c r="C32" s="12" t="s">
        <v>43</v>
      </c>
      <c r="D32" s="132" t="s">
        <v>230</v>
      </c>
      <c r="E32" s="184" t="s">
        <v>223</v>
      </c>
      <c r="F32" s="350">
        <f>IF(ISTEXT(E32),VLOOKUP($E32,ResultSam!$D$3:$F$105,2),0)</f>
        <v>23</v>
      </c>
      <c r="G32" s="13">
        <f>IF(ISTEXT(E32),VLOOKUP($E32,ResultSam!$D$3:$F$105,3),0)</f>
        <v>37</v>
      </c>
      <c r="H32" s="233"/>
      <c r="I32" s="226"/>
      <c r="J32" s="226"/>
      <c r="K32" s="226"/>
      <c r="L32" s="350">
        <f>IF(ISTEXT(E32),VLOOKUP($E32,ResultDim!$D$3:$F$105,2),0)</f>
        <v>21</v>
      </c>
      <c r="M32" s="13">
        <f>IF(ISTEXT(E32),VLOOKUP($E32,ResultDim!$D$3:$F$105,3),0)</f>
        <v>36</v>
      </c>
      <c r="N32" s="227"/>
      <c r="O32" s="226"/>
      <c r="P32" s="226"/>
      <c r="Q32" s="226"/>
      <c r="R32" s="305">
        <f aca="true" t="shared" si="7" ref="R32:S34">F32+L32</f>
        <v>44</v>
      </c>
      <c r="S32" s="305">
        <f t="shared" si="7"/>
        <v>73</v>
      </c>
      <c r="T32" s="227"/>
      <c r="U32" s="226"/>
      <c r="V32" s="227"/>
      <c r="W32" s="226"/>
      <c r="X32" s="227"/>
      <c r="Y32" s="226"/>
    </row>
    <row r="33" spans="1:25" ht="12.75">
      <c r="A33" s="14"/>
      <c r="B33" s="11" t="s">
        <v>41</v>
      </c>
      <c r="C33" s="12" t="s">
        <v>44</v>
      </c>
      <c r="D33" s="132" t="s">
        <v>230</v>
      </c>
      <c r="E33" s="184" t="s">
        <v>206</v>
      </c>
      <c r="F33" s="350">
        <f>IF(ISTEXT(E33),VLOOKUP($E33,ResultSam!$D$3:$F$105,2),0)</f>
        <v>16</v>
      </c>
      <c r="G33" s="13">
        <f>IF(ISTEXT(E33),VLOOKUP($E33,ResultSam!$D$3:$F$105,3),0)</f>
        <v>32</v>
      </c>
      <c r="H33" s="233"/>
      <c r="I33" s="226"/>
      <c r="J33" s="226"/>
      <c r="K33" s="226"/>
      <c r="L33" s="350">
        <f>IF(ISTEXT(E33),VLOOKUP($E33,ResultDim!$D$3:$F$105,2),0)</f>
        <v>13</v>
      </c>
      <c r="M33" s="13">
        <f>IF(ISTEXT(E33),VLOOKUP($E33,ResultDim!$D$3:$F$105,3),0)</f>
        <v>26</v>
      </c>
      <c r="N33" s="227"/>
      <c r="O33" s="226"/>
      <c r="P33" s="226"/>
      <c r="Q33" s="226"/>
      <c r="R33" s="305">
        <f t="shared" si="7"/>
        <v>29</v>
      </c>
      <c r="S33" s="305">
        <f t="shared" si="7"/>
        <v>58</v>
      </c>
      <c r="T33" s="227"/>
      <c r="U33" s="226"/>
      <c r="V33" s="227"/>
      <c r="W33" s="226"/>
      <c r="X33" s="227"/>
      <c r="Y33" s="226"/>
    </row>
    <row r="34" spans="1:25" ht="13.5" thickBot="1">
      <c r="A34" s="14"/>
      <c r="B34" s="19" t="s">
        <v>41</v>
      </c>
      <c r="C34" s="158" t="s">
        <v>45</v>
      </c>
      <c r="D34" s="159" t="s">
        <v>230</v>
      </c>
      <c r="E34" s="200" t="s">
        <v>205</v>
      </c>
      <c r="F34" s="351">
        <f>IF(ISTEXT(E34),VLOOKUP($E34,ResultSam!$D$3:$F$105,2),0)</f>
        <v>18</v>
      </c>
      <c r="G34" s="10">
        <f>IF(ISTEXT(E34),VLOOKUP($E34,ResultSam!$D$3:$F$105,3),0)</f>
        <v>37</v>
      </c>
      <c r="H34" s="233"/>
      <c r="I34" s="226"/>
      <c r="J34" s="226"/>
      <c r="K34" s="226"/>
      <c r="L34" s="351">
        <f>IF(ISTEXT(E34),VLOOKUP($E34,ResultDim!$D$3:$F$105,2),0)</f>
        <v>20</v>
      </c>
      <c r="M34" s="10">
        <f>IF(ISTEXT(E34),VLOOKUP($E34,ResultDim!$D$3:$F$105,3),0)</f>
        <v>38</v>
      </c>
      <c r="N34" s="227"/>
      <c r="O34" s="226"/>
      <c r="P34" s="226"/>
      <c r="Q34" s="226"/>
      <c r="R34" s="305">
        <f t="shared" si="7"/>
        <v>38</v>
      </c>
      <c r="S34" s="305">
        <f t="shared" si="7"/>
        <v>75</v>
      </c>
      <c r="T34" s="227"/>
      <c r="U34" s="226"/>
      <c r="V34" s="227"/>
      <c r="W34" s="226"/>
      <c r="X34" s="227"/>
      <c r="Y34" s="226"/>
    </row>
    <row r="35" spans="1:25" s="166" customFormat="1" ht="12.75">
      <c r="A35" s="162">
        <v>9</v>
      </c>
      <c r="B35" s="163" t="s">
        <v>46</v>
      </c>
      <c r="C35" s="164" t="s">
        <v>47</v>
      </c>
      <c r="D35" s="165" t="s">
        <v>230</v>
      </c>
      <c r="E35" s="185" t="s">
        <v>153</v>
      </c>
      <c r="F35" s="352">
        <f>IF(ISTEXT(E35),VLOOKUP($E35,ResultSam!$D$3:$F$105,2),0)</f>
        <v>20</v>
      </c>
      <c r="G35" s="92">
        <f>IF(ISTEXT(E35),VLOOKUP($E35,ResultSam!$D$3:$F$105,3),0)</f>
        <v>38</v>
      </c>
      <c r="H35" s="232">
        <f>SUM($F35:$F38)-MIN($F35:$F38)</f>
        <v>44</v>
      </c>
      <c r="I35" s="230">
        <f>SUM($G35:$G38)-MIN($G35:$G38)</f>
        <v>106</v>
      </c>
      <c r="J35" s="230"/>
      <c r="K35" s="230"/>
      <c r="L35" s="352">
        <f>IF(ISTEXT(E35),VLOOKUP($E35,ResultDim!$D$3:$F$105,2),0)</f>
        <v>15</v>
      </c>
      <c r="M35" s="92">
        <f>IF(ISTEXT(E35),VLOOKUP($E35,ResultDim!$D$3:$F$105,3),0)</f>
        <v>30</v>
      </c>
      <c r="N35" s="228">
        <f>SUM($L35:$L38)-MIN($L35:$L38)</f>
        <v>39</v>
      </c>
      <c r="O35" s="230">
        <f>SUM($M35:$M38)-MIN($M35:$M38)</f>
        <v>88</v>
      </c>
      <c r="P35" s="230"/>
      <c r="Q35" s="230"/>
      <c r="R35" s="306">
        <f>N35+H35</f>
        <v>83</v>
      </c>
      <c r="S35" s="306">
        <f>O35+I35</f>
        <v>194</v>
      </c>
      <c r="T35" s="228">
        <f>SUM($F35:$F38)+SUM($L35:$L38)</f>
        <v>96</v>
      </c>
      <c r="U35" s="230">
        <f>SUM($G35:$G38)+SUM($M35:$M38)</f>
        <v>249</v>
      </c>
      <c r="V35" s="228">
        <f>MIN($L35:$L38)</f>
        <v>6</v>
      </c>
      <c r="W35" s="230">
        <f>MIN($M35:$M38)</f>
        <v>29</v>
      </c>
      <c r="X35" s="228">
        <f>MIN($F35:$F38)</f>
        <v>7</v>
      </c>
      <c r="Y35" s="230">
        <f>MIN($G35:$G38)</f>
        <v>26</v>
      </c>
    </row>
    <row r="36" spans="1:25" s="42" customFormat="1" ht="12.75">
      <c r="A36" s="14"/>
      <c r="B36" s="11" t="s">
        <v>46</v>
      </c>
      <c r="C36" s="54" t="s">
        <v>48</v>
      </c>
      <c r="D36" s="135" t="s">
        <v>230</v>
      </c>
      <c r="E36" s="184" t="s">
        <v>151</v>
      </c>
      <c r="F36" s="350">
        <f>IF(ISTEXT(E36),VLOOKUP($E36,ResultSam!$D$3:$F$105,2),0)</f>
        <v>15</v>
      </c>
      <c r="G36" s="13">
        <f>IF(ISTEXT(E36),VLOOKUP($E36,ResultSam!$D$3:$F$105,3),0)</f>
        <v>32</v>
      </c>
      <c r="H36" s="233"/>
      <c r="I36" s="226"/>
      <c r="J36" s="226"/>
      <c r="K36" s="226"/>
      <c r="L36" s="350">
        <f>IF(ISTEXT(E36),VLOOKUP($E36,ResultDim!$D$3:$F$105,2),0)</f>
        <v>13</v>
      </c>
      <c r="M36" s="13">
        <f>IF(ISTEXT(E36),VLOOKUP($E36,ResultDim!$D$3:$F$105,3),0)</f>
        <v>29</v>
      </c>
      <c r="N36" s="227"/>
      <c r="O36" s="226"/>
      <c r="P36" s="226"/>
      <c r="Q36" s="226"/>
      <c r="R36" s="305">
        <f aca="true" t="shared" si="8" ref="R36:S38">F36+L36</f>
        <v>28</v>
      </c>
      <c r="S36" s="305">
        <f t="shared" si="8"/>
        <v>61</v>
      </c>
      <c r="T36" s="227"/>
      <c r="U36" s="226"/>
      <c r="V36" s="227"/>
      <c r="W36" s="226"/>
      <c r="X36" s="227"/>
      <c r="Y36" s="226"/>
    </row>
    <row r="37" spans="1:25" s="42" customFormat="1" ht="12.75">
      <c r="A37" s="14"/>
      <c r="B37" s="11" t="s">
        <v>46</v>
      </c>
      <c r="C37" s="54" t="s">
        <v>49</v>
      </c>
      <c r="D37" s="135" t="s">
        <v>230</v>
      </c>
      <c r="E37" s="184" t="s">
        <v>224</v>
      </c>
      <c r="F37" s="350">
        <f>IF(ISTEXT(E37),VLOOKUP($E37,ResultSam!$D$3:$F$105,2),0)</f>
        <v>7</v>
      </c>
      <c r="G37" s="13">
        <f>IF(ISTEXT(E37),VLOOKUP($E37,ResultSam!$D$3:$F$105,3),0)</f>
        <v>26</v>
      </c>
      <c r="H37" s="233"/>
      <c r="I37" s="226"/>
      <c r="J37" s="226"/>
      <c r="K37" s="226"/>
      <c r="L37" s="350">
        <f>IF(ISTEXT(E37),VLOOKUP($E37,ResultDim!$D$3:$F$105,2),0)</f>
        <v>11</v>
      </c>
      <c r="M37" s="13">
        <f>IF(ISTEXT(E37),VLOOKUP($E37,ResultDim!$D$3:$F$105,3),0)</f>
        <v>29</v>
      </c>
      <c r="N37" s="227"/>
      <c r="O37" s="226"/>
      <c r="P37" s="226"/>
      <c r="Q37" s="226"/>
      <c r="R37" s="305">
        <f t="shared" si="8"/>
        <v>18</v>
      </c>
      <c r="S37" s="305">
        <f t="shared" si="8"/>
        <v>55</v>
      </c>
      <c r="T37" s="227"/>
      <c r="U37" s="226"/>
      <c r="V37" s="227"/>
      <c r="W37" s="226"/>
      <c r="X37" s="227"/>
      <c r="Y37" s="226"/>
    </row>
    <row r="38" spans="1:25" s="171" customFormat="1" ht="13.5" thickBot="1">
      <c r="A38" s="167"/>
      <c r="B38" s="168" t="s">
        <v>46</v>
      </c>
      <c r="C38" s="169" t="s">
        <v>50</v>
      </c>
      <c r="D38" s="170" t="s">
        <v>231</v>
      </c>
      <c r="E38" s="194" t="s">
        <v>126</v>
      </c>
      <c r="F38" s="353">
        <f>IF(ISTEXT(E38),VLOOKUP($E38,ResultSam!$D$3:$F$105,2),0)</f>
        <v>9</v>
      </c>
      <c r="G38" s="88">
        <f>IF(ISTEXT(E38),VLOOKUP($E38,ResultSam!$D$3:$F$105,3),0)</f>
        <v>36</v>
      </c>
      <c r="H38" s="234"/>
      <c r="I38" s="231"/>
      <c r="J38" s="231"/>
      <c r="K38" s="231"/>
      <c r="L38" s="353">
        <f>IF(ISTEXT(E38),VLOOKUP($E38,ResultDim!$D$3:$F$105,2),0)</f>
        <v>6</v>
      </c>
      <c r="M38" s="88">
        <f>IF(ISTEXT(E38),VLOOKUP($E38,ResultDim!$D$3:$F$105,3),0)</f>
        <v>29</v>
      </c>
      <c r="N38" s="229"/>
      <c r="O38" s="231"/>
      <c r="P38" s="231"/>
      <c r="Q38" s="231"/>
      <c r="R38" s="307">
        <f t="shared" si="8"/>
        <v>15</v>
      </c>
      <c r="S38" s="307">
        <f t="shared" si="8"/>
        <v>65</v>
      </c>
      <c r="T38" s="229"/>
      <c r="U38" s="231"/>
      <c r="V38" s="229"/>
      <c r="W38" s="231"/>
      <c r="X38" s="229"/>
      <c r="Y38" s="231"/>
    </row>
    <row r="39" spans="1:25" ht="12.75">
      <c r="A39" s="124">
        <v>10</v>
      </c>
      <c r="B39" s="57" t="s">
        <v>51</v>
      </c>
      <c r="C39" s="160" t="s">
        <v>52</v>
      </c>
      <c r="D39" s="161" t="s">
        <v>231</v>
      </c>
      <c r="E39" s="202" t="s">
        <v>225</v>
      </c>
      <c r="F39" s="354">
        <f>IF(ISTEXT(E39),VLOOKUP($E39,ResultSam!$D$3:$F$105,2),0)</f>
        <v>12</v>
      </c>
      <c r="G39" s="15">
        <f>IF(ISTEXT(E39),VLOOKUP($E39,ResultSam!$D$3:$F$105,3),0)</f>
        <v>39</v>
      </c>
      <c r="H39" s="236">
        <f>SUM($F39:$F41)-MIN($F39:$F41)</f>
        <v>19</v>
      </c>
      <c r="I39" s="237">
        <f>SUM($G39:$G41)-MIN($G39:$G41)</f>
        <v>71</v>
      </c>
      <c r="J39" s="226"/>
      <c r="K39" s="226"/>
      <c r="L39" s="354">
        <f>IF(ISTEXT(E39),VLOOKUP($E39,ResultDim!$D$3:$F$105,2),0)</f>
        <v>10</v>
      </c>
      <c r="M39" s="15">
        <f>IF(ISTEXT(E39),VLOOKUP($E39,ResultDim!$D$3:$F$105,3),0)</f>
        <v>33</v>
      </c>
      <c r="N39" s="238">
        <f>SUM($L39:$L41)-MIN($L39:$L41)</f>
        <v>15</v>
      </c>
      <c r="O39" s="237">
        <f>SUM($M39:$M41)-MIN($M39:$M41)</f>
        <v>58</v>
      </c>
      <c r="P39" s="226"/>
      <c r="Q39" s="226"/>
      <c r="R39" s="308">
        <f>N39+H39</f>
        <v>34</v>
      </c>
      <c r="S39" s="308">
        <f>O39+I39</f>
        <v>129</v>
      </c>
      <c r="T39" s="238">
        <f>SUM($F39:$F41)+SUM($L39:$L41)</f>
        <v>40</v>
      </c>
      <c r="U39" s="237">
        <f>SUM($I39:$I41)+SUM($M39:$M41)</f>
        <v>148</v>
      </c>
      <c r="V39" s="238">
        <f>MIN($L39:$L41)</f>
        <v>5</v>
      </c>
      <c r="W39" s="237">
        <f>MIN($M39:$M41)</f>
        <v>19</v>
      </c>
      <c r="X39" s="238">
        <f>MIN($F39:$F41)</f>
        <v>1</v>
      </c>
      <c r="Y39" s="237">
        <f>MIN($G39:$G41)</f>
        <v>28</v>
      </c>
    </row>
    <row r="40" spans="1:25" ht="12.75">
      <c r="A40" s="14"/>
      <c r="B40" s="11" t="s">
        <v>51</v>
      </c>
      <c r="C40" s="12" t="s">
        <v>53</v>
      </c>
      <c r="D40" s="126" t="s">
        <v>231</v>
      </c>
      <c r="E40" s="184" t="s">
        <v>226</v>
      </c>
      <c r="F40" s="350">
        <f>IF(ISTEXT(E40),VLOOKUP($E40,ResultSam!$D$3:$F$105,2),0)</f>
        <v>7</v>
      </c>
      <c r="G40" s="13">
        <f>IF(ISTEXT(E40),VLOOKUP($E40,ResultSam!$D$3:$F$105,3),0)</f>
        <v>28</v>
      </c>
      <c r="H40" s="236"/>
      <c r="I40" s="237"/>
      <c r="J40" s="237"/>
      <c r="K40" s="237"/>
      <c r="L40" s="350">
        <f>IF(ISTEXT(E40),VLOOKUP($E40,ResultDim!$D$3:$F$105,2),0)</f>
        <v>5</v>
      </c>
      <c r="M40" s="13">
        <f>IF(ISTEXT(E40),VLOOKUP($E40,ResultDim!$D$3:$F$105,3),0)</f>
        <v>25</v>
      </c>
      <c r="N40" s="238"/>
      <c r="O40" s="237"/>
      <c r="P40" s="237"/>
      <c r="Q40" s="237"/>
      <c r="R40" s="308">
        <f>F40+L40</f>
        <v>12</v>
      </c>
      <c r="S40" s="308">
        <f>G40+M40</f>
        <v>53</v>
      </c>
      <c r="T40" s="238">
        <f>H40+N40</f>
        <v>0</v>
      </c>
      <c r="U40" s="237">
        <f>I40+O40</f>
        <v>0</v>
      </c>
      <c r="V40" s="238">
        <f>J40+P40</f>
        <v>0</v>
      </c>
      <c r="W40" s="237">
        <f>K40+Q40</f>
        <v>0</v>
      </c>
      <c r="X40" s="238">
        <f>L40+R40</f>
        <v>17</v>
      </c>
      <c r="Y40" s="237">
        <f>M40+S40</f>
        <v>78</v>
      </c>
    </row>
    <row r="41" spans="1:25" s="35" customFormat="1" ht="13.5" thickBot="1">
      <c r="A41" s="31"/>
      <c r="B41" s="33" t="s">
        <v>51</v>
      </c>
      <c r="C41" s="59" t="s">
        <v>54</v>
      </c>
      <c r="D41" s="136" t="s">
        <v>231</v>
      </c>
      <c r="E41" s="195" t="s">
        <v>209</v>
      </c>
      <c r="F41" s="355">
        <f>IF(ISTEXT(E41),VLOOKUP($E41,ResultSam!$D$3:$F$105,2),0)</f>
        <v>1</v>
      </c>
      <c r="G41" s="81">
        <f>IF(ISTEXT(E41),VLOOKUP($E41,ResultSam!$D$3:$F$105,3),0)</f>
        <v>32</v>
      </c>
      <c r="H41" s="236"/>
      <c r="I41" s="237"/>
      <c r="J41" s="226"/>
      <c r="K41" s="226"/>
      <c r="L41" s="355">
        <f>IF(ISTEXT(E41),VLOOKUP($E41,ResultDim!$D$3:$F$105,2),0)</f>
        <v>5</v>
      </c>
      <c r="M41" s="81">
        <f>IF(ISTEXT(E41),VLOOKUP($E41,ResultDim!$D$3:$F$105,3),0)</f>
        <v>19</v>
      </c>
      <c r="N41" s="238"/>
      <c r="O41" s="237"/>
      <c r="P41" s="226"/>
      <c r="Q41" s="226"/>
      <c r="R41" s="308">
        <f>F41+L41</f>
        <v>6</v>
      </c>
      <c r="S41" s="308">
        <f>G41+M41</f>
        <v>51</v>
      </c>
      <c r="T41" s="238">
        <f>H41+N41</f>
        <v>0</v>
      </c>
      <c r="U41" s="237">
        <f>I41+O41</f>
        <v>0</v>
      </c>
      <c r="V41" s="238">
        <f>J41+P41</f>
        <v>0</v>
      </c>
      <c r="W41" s="237">
        <f>K41+Q41</f>
        <v>0</v>
      </c>
      <c r="X41" s="238">
        <f>L41+R41</f>
        <v>11</v>
      </c>
      <c r="Y41" s="237">
        <f>M41+S41</f>
        <v>70</v>
      </c>
    </row>
    <row r="42" spans="1:25" s="84" customFormat="1" ht="12.75">
      <c r="A42" s="36">
        <v>11</v>
      </c>
      <c r="B42" s="37" t="s">
        <v>62</v>
      </c>
      <c r="C42" s="82" t="s">
        <v>63</v>
      </c>
      <c r="D42" s="137" t="s">
        <v>230</v>
      </c>
      <c r="E42" s="182" t="s">
        <v>186</v>
      </c>
      <c r="F42" s="349">
        <f>IF(ISTEXT(E42),VLOOKUP($E42,ResultSam!$D$3:$F$105,2),0)</f>
        <v>29</v>
      </c>
      <c r="G42" s="83">
        <f>IF(ISTEXT(E42),VLOOKUP($E42,ResultSam!$D$3:$F$105,3),0)</f>
        <v>37</v>
      </c>
      <c r="H42" s="233">
        <f>SUM($F42:$F45)-MIN($F42:$F45)</f>
        <v>69</v>
      </c>
      <c r="I42" s="226">
        <f>SUM($G42:$G45)-MIN($G42:$G45)</f>
        <v>106</v>
      </c>
      <c r="J42" s="226"/>
      <c r="K42" s="226"/>
      <c r="L42" s="342">
        <f>IF(ISTEXT(E42),VLOOKUP($E42,ResultDim!$D$3:$F$105,2),0)</f>
        <v>26</v>
      </c>
      <c r="M42" s="40">
        <f>IF(ISTEXT(E42),VLOOKUP($E42,ResultDim!$D$3:$F$105,3),0)</f>
        <v>34</v>
      </c>
      <c r="N42" s="227">
        <f>SUM($L42:$L45)-MIN($L42:$L45)</f>
        <v>66</v>
      </c>
      <c r="O42" s="226">
        <f>SUM($M42:$M45)-MIN($M42:$M45)</f>
        <v>100</v>
      </c>
      <c r="P42" s="226"/>
      <c r="Q42" s="226"/>
      <c r="R42" s="305">
        <f>N42+H42</f>
        <v>135</v>
      </c>
      <c r="S42" s="305">
        <f>O42+I42</f>
        <v>206</v>
      </c>
      <c r="T42" s="227">
        <f>SUM($F42:$F45)+SUM($L42:$L45)</f>
        <v>169</v>
      </c>
      <c r="U42" s="226">
        <f>SUM($G42:$G45)+SUM($M42:$M45)</f>
        <v>267</v>
      </c>
      <c r="V42" s="227">
        <f>MIN($L42:$L45)</f>
        <v>17</v>
      </c>
      <c r="W42" s="226">
        <f>MIN($M42:$M45)</f>
        <v>33</v>
      </c>
      <c r="X42" s="227">
        <f>MIN($F42:$F45)</f>
        <v>17</v>
      </c>
      <c r="Y42" s="226">
        <f>MIN($G42:$G45)</f>
        <v>28</v>
      </c>
    </row>
    <row r="43" spans="1:25" s="85" customFormat="1" ht="12.75">
      <c r="A43" s="14"/>
      <c r="B43" s="16" t="s">
        <v>62</v>
      </c>
      <c r="C43" s="50" t="s">
        <v>64</v>
      </c>
      <c r="D43" s="127" t="s">
        <v>230</v>
      </c>
      <c r="E43" s="183" t="s">
        <v>189</v>
      </c>
      <c r="F43" s="350">
        <f>IF(ISTEXT(E43),VLOOKUP($E43,ResultSam!$D$3:$F$105,2),0)</f>
        <v>20</v>
      </c>
      <c r="G43" s="13">
        <f>IF(ISTEXT(E43),VLOOKUP($E43,ResultSam!$D$3:$F$105,3),0)</f>
        <v>36</v>
      </c>
      <c r="H43" s="233"/>
      <c r="I43" s="226"/>
      <c r="J43" s="226"/>
      <c r="K43" s="226"/>
      <c r="L43" s="350">
        <f>IF(ISTEXT(E43),VLOOKUP($E43,ResultDim!$D$3:$F$105,2),0)</f>
        <v>17</v>
      </c>
      <c r="M43" s="13">
        <f>IF(ISTEXT(E43),VLOOKUP($E43,ResultDim!$D$3:$F$105,3),0)</f>
        <v>33</v>
      </c>
      <c r="N43" s="227"/>
      <c r="O43" s="226"/>
      <c r="P43" s="226"/>
      <c r="Q43" s="226"/>
      <c r="R43" s="305">
        <f aca="true" t="shared" si="9" ref="R43:S45">F43+L43</f>
        <v>37</v>
      </c>
      <c r="S43" s="305">
        <f t="shared" si="9"/>
        <v>69</v>
      </c>
      <c r="T43" s="227"/>
      <c r="U43" s="226"/>
      <c r="V43" s="227"/>
      <c r="W43" s="226"/>
      <c r="X43" s="227"/>
      <c r="Y43" s="226"/>
    </row>
    <row r="44" spans="1:25" s="85" customFormat="1" ht="12.75">
      <c r="A44" s="14"/>
      <c r="B44" s="16" t="s">
        <v>62</v>
      </c>
      <c r="C44" s="50" t="s">
        <v>65</v>
      </c>
      <c r="D44" s="127" t="s">
        <v>230</v>
      </c>
      <c r="E44" s="183" t="s">
        <v>187</v>
      </c>
      <c r="F44" s="350">
        <f>IF(ISTEXT(E44),VLOOKUP($E44,ResultSam!$D$3:$F$105,2),0)</f>
        <v>17</v>
      </c>
      <c r="G44" s="13">
        <f>IF(ISTEXT(E44),VLOOKUP($E44,ResultSam!$D$3:$F$105,3),0)</f>
        <v>28</v>
      </c>
      <c r="H44" s="233"/>
      <c r="I44" s="226"/>
      <c r="J44" s="226"/>
      <c r="K44" s="226"/>
      <c r="L44" s="350">
        <f>IF(ISTEXT(E44),VLOOKUP($E44,ResultDim!$D$3:$F$105,2),0)</f>
        <v>21</v>
      </c>
      <c r="M44" s="13">
        <f>IF(ISTEXT(E44),VLOOKUP($E44,ResultDim!$D$3:$F$105,3),0)</f>
        <v>33</v>
      </c>
      <c r="N44" s="227"/>
      <c r="O44" s="226"/>
      <c r="P44" s="226"/>
      <c r="Q44" s="226"/>
      <c r="R44" s="305">
        <f t="shared" si="9"/>
        <v>38</v>
      </c>
      <c r="S44" s="305">
        <f t="shared" si="9"/>
        <v>61</v>
      </c>
      <c r="T44" s="227"/>
      <c r="U44" s="226"/>
      <c r="V44" s="227"/>
      <c r="W44" s="226"/>
      <c r="X44" s="227"/>
      <c r="Y44" s="226"/>
    </row>
    <row r="45" spans="1:25" s="49" customFormat="1" ht="13.5" thickBot="1">
      <c r="A45" s="167"/>
      <c r="B45" s="55" t="s">
        <v>62</v>
      </c>
      <c r="C45" s="96" t="s">
        <v>66</v>
      </c>
      <c r="D45" s="138" t="s">
        <v>230</v>
      </c>
      <c r="E45" s="190" t="s">
        <v>188</v>
      </c>
      <c r="F45" s="351">
        <f>IF(ISTEXT(E45),VLOOKUP($E45,ResultSam!$D$3:$F$105,2),0)</f>
        <v>20</v>
      </c>
      <c r="G45" s="10">
        <f>IF(ISTEXT(E45),VLOOKUP($E45,ResultSam!$D$3:$F$105,3),0)</f>
        <v>33</v>
      </c>
      <c r="H45" s="233"/>
      <c r="I45" s="226"/>
      <c r="J45" s="226"/>
      <c r="K45" s="226"/>
      <c r="L45" s="351">
        <f>IF(ISTEXT(E45),VLOOKUP($E45,ResultDim!$D$3:$F$105,2),0)</f>
        <v>19</v>
      </c>
      <c r="M45" s="10">
        <f>IF(ISTEXT(E45),VLOOKUP($E45,ResultDim!$D$3:$F$105,3),0)</f>
        <v>33</v>
      </c>
      <c r="N45" s="227"/>
      <c r="O45" s="226"/>
      <c r="P45" s="226"/>
      <c r="Q45" s="226"/>
      <c r="R45" s="305">
        <f t="shared" si="9"/>
        <v>39</v>
      </c>
      <c r="S45" s="305">
        <f t="shared" si="9"/>
        <v>66</v>
      </c>
      <c r="T45" s="227"/>
      <c r="U45" s="226"/>
      <c r="V45" s="227"/>
      <c r="W45" s="226"/>
      <c r="X45" s="227"/>
      <c r="Y45" s="226"/>
    </row>
    <row r="46" spans="1:25" s="95" customFormat="1" ht="12.75">
      <c r="A46" s="162">
        <v>12</v>
      </c>
      <c r="B46" s="93" t="s">
        <v>144</v>
      </c>
      <c r="C46" s="94" t="s">
        <v>145</v>
      </c>
      <c r="D46" s="139" t="s">
        <v>230</v>
      </c>
      <c r="E46" s="188" t="s">
        <v>191</v>
      </c>
      <c r="F46" s="352">
        <f>IF(ISTEXT(E46),VLOOKUP($E46,ResultSam!$D$3:$F$105,2),0)</f>
        <v>22</v>
      </c>
      <c r="G46" s="92">
        <f>IF(ISTEXT(E46),VLOOKUP($E46,ResultSam!$D$3:$F$105,3),0)</f>
        <v>41</v>
      </c>
      <c r="H46" s="232">
        <f>SUM($F46:$F49)-MIN($F46:$F49)</f>
        <v>29</v>
      </c>
      <c r="I46" s="230">
        <f>SUM($G46:$G49)-MIN($G46:$G49)</f>
        <v>109</v>
      </c>
      <c r="J46" s="230"/>
      <c r="K46" s="230"/>
      <c r="L46" s="352">
        <f>IF(ISTEXT(E46),VLOOKUP($E46,ResultDim!$D$3:$F$105,2),0)</f>
        <v>15</v>
      </c>
      <c r="M46" s="92">
        <f>IF(ISTEXT(E46),VLOOKUP($E46,ResultDim!$D$3:$F$105,3),0)</f>
        <v>33</v>
      </c>
      <c r="N46" s="228">
        <f>SUM($L46:$L49)-MIN($L46:$L49)</f>
        <v>25</v>
      </c>
      <c r="O46" s="230">
        <f>SUM($M46:$M49)-MIN($M46:$M49)</f>
        <v>118</v>
      </c>
      <c r="P46" s="230"/>
      <c r="Q46" s="230"/>
      <c r="R46" s="306">
        <f>N46+H46</f>
        <v>54</v>
      </c>
      <c r="S46" s="306">
        <f>O46+I46</f>
        <v>227</v>
      </c>
      <c r="T46" s="228">
        <f>SUM($F46:$F49)+SUM($L46:$L49)</f>
        <v>59</v>
      </c>
      <c r="U46" s="230">
        <f>SUM($G46:$G49)+SUM($M46:$M49)</f>
        <v>272</v>
      </c>
      <c r="V46" s="228">
        <f>MIN($L46:$L49)</f>
        <v>4</v>
      </c>
      <c r="W46" s="230">
        <f>MIN($M46:$M49)</f>
        <v>25</v>
      </c>
      <c r="X46" s="228">
        <f>MIN($F46:$F49)</f>
        <v>1</v>
      </c>
      <c r="Y46" s="230">
        <f>MIN($G46:$G49)</f>
        <v>20</v>
      </c>
    </row>
    <row r="47" spans="1:25" s="85" customFormat="1" ht="12.75">
      <c r="A47" s="14"/>
      <c r="B47" s="44" t="s">
        <v>144</v>
      </c>
      <c r="C47" s="52" t="s">
        <v>146</v>
      </c>
      <c r="D47" s="140" t="s">
        <v>230</v>
      </c>
      <c r="E47" s="191" t="s">
        <v>116</v>
      </c>
      <c r="F47" s="350">
        <f>IF(ISTEXT(E47),VLOOKUP($E47,ResultSam!$D$3:$F$105,2),0)</f>
        <v>4</v>
      </c>
      <c r="G47" s="13">
        <f>IF(ISTEXT(E47),VLOOKUP($E47,ResultSam!$D$3:$F$105,3),0)</f>
        <v>20</v>
      </c>
      <c r="H47" s="233"/>
      <c r="I47" s="226"/>
      <c r="J47" s="226"/>
      <c r="K47" s="226"/>
      <c r="L47" s="350">
        <f>IF(ISTEXT(E47),VLOOKUP($E47,ResultDim!$D$3:$F$105,2),0)</f>
        <v>4</v>
      </c>
      <c r="M47" s="13">
        <f>IF(ISTEXT(E47),VLOOKUP($E47,ResultDim!$D$3:$F$105,3),0)</f>
        <v>25</v>
      </c>
      <c r="N47" s="227"/>
      <c r="O47" s="226"/>
      <c r="P47" s="226"/>
      <c r="Q47" s="226"/>
      <c r="R47" s="305">
        <f aca="true" t="shared" si="10" ref="R47:S49">F47+L47</f>
        <v>8</v>
      </c>
      <c r="S47" s="305">
        <f t="shared" si="10"/>
        <v>45</v>
      </c>
      <c r="T47" s="227"/>
      <c r="U47" s="226"/>
      <c r="V47" s="227"/>
      <c r="W47" s="226"/>
      <c r="X47" s="227"/>
      <c r="Y47" s="226"/>
    </row>
    <row r="48" spans="1:25" s="85" customFormat="1" ht="12.75">
      <c r="A48" s="14"/>
      <c r="B48" s="44" t="s">
        <v>144</v>
      </c>
      <c r="C48" s="52" t="s">
        <v>147</v>
      </c>
      <c r="D48" s="140" t="s">
        <v>231</v>
      </c>
      <c r="E48" s="183" t="s">
        <v>190</v>
      </c>
      <c r="F48" s="350">
        <f>IF(ISTEXT(E48),VLOOKUP($E48,ResultSam!$D$3:$F$105,2),0)</f>
        <v>3</v>
      </c>
      <c r="G48" s="13">
        <f>IF(ISTEXT(E48),VLOOKUP($E48,ResultSam!$D$3:$F$105,3),0)</f>
        <v>35</v>
      </c>
      <c r="H48" s="233"/>
      <c r="I48" s="226"/>
      <c r="J48" s="226"/>
      <c r="K48" s="226"/>
      <c r="L48" s="350">
        <f>IF(ISTEXT(E48),VLOOKUP($E48,ResultDim!$D$3:$F$105,2),0)</f>
        <v>5</v>
      </c>
      <c r="M48" s="13">
        <f>IF(ISTEXT(E48),VLOOKUP($E48,ResultDim!$D$3:$F$105,3),0)</f>
        <v>43</v>
      </c>
      <c r="N48" s="227"/>
      <c r="O48" s="226"/>
      <c r="P48" s="226"/>
      <c r="Q48" s="226"/>
      <c r="R48" s="305">
        <f t="shared" si="10"/>
        <v>8</v>
      </c>
      <c r="S48" s="305">
        <f t="shared" si="10"/>
        <v>78</v>
      </c>
      <c r="T48" s="227"/>
      <c r="U48" s="226"/>
      <c r="V48" s="227"/>
      <c r="W48" s="226"/>
      <c r="X48" s="227"/>
      <c r="Y48" s="226"/>
    </row>
    <row r="49" spans="1:25" s="91" customFormat="1" ht="13.5" thickBot="1">
      <c r="A49" s="167"/>
      <c r="B49" s="89" t="s">
        <v>144</v>
      </c>
      <c r="C49" s="90" t="s">
        <v>148</v>
      </c>
      <c r="D49" s="141" t="s">
        <v>231</v>
      </c>
      <c r="E49" s="192" t="s">
        <v>129</v>
      </c>
      <c r="F49" s="353">
        <f>IF(ISTEXT(E49),VLOOKUP($E49,ResultSam!$D$3:$F$105,2),0)</f>
        <v>1</v>
      </c>
      <c r="G49" s="88">
        <f>IF(ISTEXT(E49),VLOOKUP($E49,ResultSam!$D$3:$F$105,3),0)</f>
        <v>33</v>
      </c>
      <c r="H49" s="234"/>
      <c r="I49" s="231"/>
      <c r="J49" s="231"/>
      <c r="K49" s="231"/>
      <c r="L49" s="353">
        <f>IF(ISTEXT(E49),VLOOKUP($E49,ResultDim!$D$3:$F$105,2),0)</f>
        <v>5</v>
      </c>
      <c r="M49" s="88">
        <f>IF(ISTEXT(E49),VLOOKUP($E49,ResultDim!$D$3:$F$105,3),0)</f>
        <v>42</v>
      </c>
      <c r="N49" s="229"/>
      <c r="O49" s="231"/>
      <c r="P49" s="231"/>
      <c r="Q49" s="231"/>
      <c r="R49" s="307">
        <f t="shared" si="10"/>
        <v>6</v>
      </c>
      <c r="S49" s="307">
        <f t="shared" si="10"/>
        <v>75</v>
      </c>
      <c r="T49" s="229"/>
      <c r="U49" s="231"/>
      <c r="V49" s="229"/>
      <c r="W49" s="231"/>
      <c r="X49" s="229"/>
      <c r="Y49" s="231"/>
    </row>
    <row r="50" spans="1:25" s="98" customFormat="1" ht="12.75">
      <c r="A50" s="392">
        <v>13</v>
      </c>
      <c r="B50" s="56" t="s">
        <v>67</v>
      </c>
      <c r="C50" s="97" t="s">
        <v>68</v>
      </c>
      <c r="D50" s="113" t="s">
        <v>231</v>
      </c>
      <c r="E50" s="186" t="s">
        <v>124</v>
      </c>
      <c r="F50" s="354">
        <f>IF(ISTEXT(E50),VLOOKUP($E50,ResultSam!$D$3:$F$105,2),0)</f>
        <v>18</v>
      </c>
      <c r="G50" s="15">
        <f>IF(ISTEXT(E50),VLOOKUP($E50,ResultSam!$D$3:$F$105,3),0)</f>
        <v>24</v>
      </c>
      <c r="H50" s="233">
        <f>SUM($F50:$F52)-MIN($F50:$F52)</f>
        <v>27</v>
      </c>
      <c r="I50" s="226">
        <f>SUM($G50:$G52)-MIN($G50:$G52)</f>
        <v>57</v>
      </c>
      <c r="J50" s="226"/>
      <c r="K50" s="226"/>
      <c r="L50" s="354">
        <f>IF(ISTEXT(E50),VLOOKUP($E50,ResultDim!$D$3:$F$105,2),0)</f>
        <v>20</v>
      </c>
      <c r="M50" s="15">
        <f>IF(ISTEXT(E50),VLOOKUP($E50,ResultDim!$D$3:$F$105,3),0)</f>
        <v>28</v>
      </c>
      <c r="N50" s="227">
        <f>SUM($L50:$L52)-MIN($L50:$L52)</f>
        <v>25</v>
      </c>
      <c r="O50" s="226">
        <f>SUM($M50:$M52)-MIN($M50:$M52)</f>
        <v>44</v>
      </c>
      <c r="P50" s="226"/>
      <c r="Q50" s="226"/>
      <c r="R50" s="305">
        <f>N50+H50</f>
        <v>52</v>
      </c>
      <c r="S50" s="305">
        <f>O50+I50</f>
        <v>101</v>
      </c>
      <c r="T50" s="227">
        <f>SUM($F50:$F52)+SUM($L50:$L52)</f>
        <v>61</v>
      </c>
      <c r="U50" s="226">
        <f>SUM($I50:$I52)+SUM($M50:$M52)</f>
        <v>115</v>
      </c>
      <c r="V50" s="227">
        <f>MIN($L50:$L52)</f>
        <v>2</v>
      </c>
      <c r="W50" s="226">
        <f>MIN($M50:$M52)</f>
        <v>14</v>
      </c>
      <c r="X50" s="227">
        <f>MIN($F50:$F52)</f>
        <v>7</v>
      </c>
      <c r="Y50" s="226">
        <f>MIN($G50:$G52)</f>
        <v>23</v>
      </c>
    </row>
    <row r="51" spans="1:25" s="85" customFormat="1" ht="12.75">
      <c r="A51" s="14"/>
      <c r="B51" s="16" t="s">
        <v>67</v>
      </c>
      <c r="C51" s="53" t="s">
        <v>69</v>
      </c>
      <c r="D51" s="111" t="s">
        <v>231</v>
      </c>
      <c r="E51" s="183" t="s">
        <v>185</v>
      </c>
      <c r="F51" s="350">
        <f>IF(ISTEXT(E51),VLOOKUP($E51,ResultSam!$D$3:$F$105,2),0)</f>
        <v>7</v>
      </c>
      <c r="G51" s="13">
        <f>IF(ISTEXT(E51),VLOOKUP($E51,ResultSam!$D$3:$F$105,3),0)</f>
        <v>23</v>
      </c>
      <c r="H51" s="233"/>
      <c r="I51" s="226"/>
      <c r="J51" s="226"/>
      <c r="K51" s="226"/>
      <c r="L51" s="350">
        <f>IF(ISTEXT(E51),VLOOKUP($E51,ResultDim!$D$3:$F$105,2),0)</f>
        <v>5</v>
      </c>
      <c r="M51" s="13">
        <f>IF(ISTEXT(E51),VLOOKUP($E51,ResultDim!$D$3:$F$105,3),0)</f>
        <v>16</v>
      </c>
      <c r="N51" s="227"/>
      <c r="O51" s="226"/>
      <c r="P51" s="226"/>
      <c r="Q51" s="226"/>
      <c r="R51" s="305">
        <f>F51+L51</f>
        <v>12</v>
      </c>
      <c r="S51" s="305">
        <f>G51+M51</f>
        <v>39</v>
      </c>
      <c r="T51" s="227">
        <f>H51+N51</f>
        <v>0</v>
      </c>
      <c r="U51" s="226">
        <f>I51+O51</f>
        <v>0</v>
      </c>
      <c r="V51" s="227">
        <f>J51+P51</f>
        <v>0</v>
      </c>
      <c r="W51" s="226">
        <f>K51+Q51</f>
        <v>0</v>
      </c>
      <c r="X51" s="227">
        <f>L51+R51</f>
        <v>17</v>
      </c>
      <c r="Y51" s="226">
        <f>M51+S51</f>
        <v>55</v>
      </c>
    </row>
    <row r="52" spans="1:25" s="87" customFormat="1" ht="13.5" thickBot="1">
      <c r="A52" s="31"/>
      <c r="B52" s="32" t="s">
        <v>67</v>
      </c>
      <c r="C52" s="86" t="s">
        <v>70</v>
      </c>
      <c r="D52" s="112" t="s">
        <v>231</v>
      </c>
      <c r="E52" s="193" t="s">
        <v>184</v>
      </c>
      <c r="F52" s="350">
        <f>IF(ISTEXT(E52),VLOOKUP($E52,ResultSam!$D$3:$F$105,2),0)</f>
        <v>9</v>
      </c>
      <c r="G52" s="13">
        <f>IF(ISTEXT(E52),VLOOKUP($E52,ResultSam!$D$3:$F$105,3),0)</f>
        <v>33</v>
      </c>
      <c r="H52" s="241"/>
      <c r="I52" s="240"/>
      <c r="J52" s="240"/>
      <c r="K52" s="240"/>
      <c r="L52" s="350">
        <f>IF(ISTEXT(E52),VLOOKUP($E52,ResultDim!$D$3:$F$105,2),0)</f>
        <v>2</v>
      </c>
      <c r="M52" s="13">
        <f>IF(ISTEXT(E52),VLOOKUP($E52,ResultDim!$D$3:$F$105,3),0)</f>
        <v>14</v>
      </c>
      <c r="N52" s="239"/>
      <c r="O52" s="240"/>
      <c r="P52" s="240"/>
      <c r="Q52" s="240"/>
      <c r="R52" s="309">
        <f>F52+L52</f>
        <v>11</v>
      </c>
      <c r="S52" s="309">
        <f>G52+M52</f>
        <v>47</v>
      </c>
      <c r="T52" s="239">
        <f>H52+N52</f>
        <v>0</v>
      </c>
      <c r="U52" s="240">
        <f>I52+O52</f>
        <v>0</v>
      </c>
      <c r="V52" s="239">
        <f>J52+P52</f>
        <v>0</v>
      </c>
      <c r="W52" s="240">
        <f>K52+Q52</f>
        <v>0</v>
      </c>
      <c r="X52" s="239">
        <f>L52+R52</f>
        <v>13</v>
      </c>
      <c r="Y52" s="240">
        <f>M52+S52</f>
        <v>61</v>
      </c>
    </row>
    <row r="53" spans="1:25" s="41" customFormat="1" ht="12.75">
      <c r="A53" s="36">
        <v>14</v>
      </c>
      <c r="B53" s="37" t="s">
        <v>71</v>
      </c>
      <c r="C53" s="38" t="s">
        <v>72</v>
      </c>
      <c r="D53" s="131" t="s">
        <v>230</v>
      </c>
      <c r="E53" s="182" t="s">
        <v>171</v>
      </c>
      <c r="F53" s="366">
        <f>IF(ISTEXT(E53),VLOOKUP($E53,ResultSam!$D$3:$F$105,2),0)</f>
        <v>11</v>
      </c>
      <c r="G53" s="83">
        <f>IF(ISTEXT(E53),VLOOKUP($E53,ResultSam!$D$3:$F$105,3),0)</f>
        <v>23</v>
      </c>
      <c r="H53" s="242">
        <f>SUM($F53:$F56)-MIN($F53:$F56)</f>
        <v>49</v>
      </c>
      <c r="I53" s="243">
        <f>SUM($G53:$G56)-MIN($G53:$G56)</f>
        <v>89</v>
      </c>
      <c r="J53" s="243"/>
      <c r="K53" s="243"/>
      <c r="L53" s="342">
        <f>IF(ISTEXT(E53),VLOOKUP($E53,ResultDim!$D$3:$F$105,2),0)</f>
        <v>14</v>
      </c>
      <c r="M53" s="40">
        <f>IF(ISTEXT(E53),VLOOKUP($E53,ResultDim!$D$3:$F$105,3),0)</f>
        <v>26</v>
      </c>
      <c r="N53" s="244">
        <f>SUM($L53:$L56)-MIN($L53:$L56)</f>
        <v>50</v>
      </c>
      <c r="O53" s="243">
        <f>SUM($M53:$M56)-MIN($M53:$M56)</f>
        <v>92</v>
      </c>
      <c r="P53" s="243"/>
      <c r="Q53" s="243"/>
      <c r="R53" s="310">
        <f>N53+H53</f>
        <v>99</v>
      </c>
      <c r="S53" s="310">
        <f>O53+I53</f>
        <v>181</v>
      </c>
      <c r="T53" s="244">
        <f>SUM($F53:$F56)+SUM($L53:$L56)</f>
        <v>111</v>
      </c>
      <c r="U53" s="243">
        <f>SUM($G53:$G56)+SUM($M53:$M56)</f>
        <v>214</v>
      </c>
      <c r="V53" s="244">
        <f>MIN($L53:$L56)</f>
        <v>4</v>
      </c>
      <c r="W53" s="243">
        <f>MIN($M53:$M56)</f>
        <v>14</v>
      </c>
      <c r="X53" s="244">
        <f>MIN($F53:$F56)</f>
        <v>8</v>
      </c>
      <c r="Y53" s="243">
        <f>MIN($G53:$G56)</f>
        <v>19</v>
      </c>
    </row>
    <row r="54" spans="1:25" s="42" customFormat="1" ht="12.75">
      <c r="A54" s="14"/>
      <c r="B54" s="16" t="s">
        <v>71</v>
      </c>
      <c r="C54" s="12" t="s">
        <v>73</v>
      </c>
      <c r="D54" s="126" t="s">
        <v>231</v>
      </c>
      <c r="E54" s="183" t="s">
        <v>176</v>
      </c>
      <c r="F54" s="367">
        <f>IF(ISTEXT(E54),VLOOKUP($E54,ResultSam!$D$3:$F$105,2),0)</f>
        <v>21</v>
      </c>
      <c r="G54" s="13">
        <f>IF(ISTEXT(E54),VLOOKUP($E54,ResultSam!$D$3:$F$105,3),0)</f>
        <v>36</v>
      </c>
      <c r="H54" s="233"/>
      <c r="I54" s="226"/>
      <c r="J54" s="226"/>
      <c r="K54" s="226"/>
      <c r="L54" s="343">
        <f>IF(ISTEXT(E54),VLOOKUP($E54,ResultDim!$D$3:$F$105,2),0)</f>
        <v>15</v>
      </c>
      <c r="M54" s="30">
        <f>IF(ISTEXT(E54),VLOOKUP($E54,ResultDim!$D$3:$F$105,3),0)</f>
        <v>30</v>
      </c>
      <c r="N54" s="227"/>
      <c r="O54" s="226"/>
      <c r="P54" s="226"/>
      <c r="Q54" s="226"/>
      <c r="R54" s="305">
        <f aca="true" t="shared" si="11" ref="R54:S56">F54+L54</f>
        <v>36</v>
      </c>
      <c r="S54" s="305">
        <f t="shared" si="11"/>
        <v>66</v>
      </c>
      <c r="T54" s="227"/>
      <c r="U54" s="226"/>
      <c r="V54" s="227"/>
      <c r="W54" s="226"/>
      <c r="X54" s="227"/>
      <c r="Y54" s="226"/>
    </row>
    <row r="55" spans="1:25" s="42" customFormat="1" ht="12.75">
      <c r="A55" s="14"/>
      <c r="B55" s="16" t="s">
        <v>71</v>
      </c>
      <c r="C55" s="12" t="s">
        <v>74</v>
      </c>
      <c r="D55" s="132" t="s">
        <v>230</v>
      </c>
      <c r="E55" s="183" t="s">
        <v>121</v>
      </c>
      <c r="F55" s="367">
        <f>IF(ISTEXT(E55),VLOOKUP($E55,ResultSam!$D$3:$F$105,2),0)</f>
        <v>8</v>
      </c>
      <c r="G55" s="13">
        <f>IF(ISTEXT(E55),VLOOKUP($E55,ResultSam!$D$3:$F$105,3),0)</f>
        <v>19</v>
      </c>
      <c r="H55" s="233"/>
      <c r="I55" s="226"/>
      <c r="J55" s="226"/>
      <c r="K55" s="226"/>
      <c r="L55" s="343">
        <f>IF(ISTEXT(E55),VLOOKUP($E55,ResultDim!$D$3:$F$105,2),0)</f>
        <v>4</v>
      </c>
      <c r="M55" s="30">
        <f>IF(ISTEXT(E55),VLOOKUP($E55,ResultDim!$D$3:$F$105,3),0)</f>
        <v>14</v>
      </c>
      <c r="N55" s="227"/>
      <c r="O55" s="226"/>
      <c r="P55" s="226"/>
      <c r="Q55" s="226"/>
      <c r="R55" s="305">
        <f t="shared" si="11"/>
        <v>12</v>
      </c>
      <c r="S55" s="305">
        <f t="shared" si="11"/>
        <v>33</v>
      </c>
      <c r="T55" s="227"/>
      <c r="U55" s="226"/>
      <c r="V55" s="227"/>
      <c r="W55" s="226"/>
      <c r="X55" s="227"/>
      <c r="Y55" s="226"/>
    </row>
    <row r="56" spans="1:25" s="171" customFormat="1" ht="13.5" thickBot="1">
      <c r="A56" s="167"/>
      <c r="B56" s="102" t="s">
        <v>71</v>
      </c>
      <c r="C56" s="328" t="s">
        <v>75</v>
      </c>
      <c r="D56" s="329" t="s">
        <v>230</v>
      </c>
      <c r="E56" s="192" t="s">
        <v>150</v>
      </c>
      <c r="F56" s="370">
        <f>IF(ISTEXT(E56),VLOOKUP($E56,ResultSam!$D$3:$F$105,2),0)</f>
        <v>17</v>
      </c>
      <c r="G56" s="88">
        <f>IF(ISTEXT(E56),VLOOKUP($E56,ResultSam!$D$3:$F$105,3),0)</f>
        <v>30</v>
      </c>
      <c r="H56" s="241"/>
      <c r="I56" s="240"/>
      <c r="J56" s="240"/>
      <c r="K56" s="240"/>
      <c r="L56" s="346">
        <f>IF(ISTEXT(E56),VLOOKUP($E56,ResultDim!$D$3:$F$105,2),0)</f>
        <v>21</v>
      </c>
      <c r="M56" s="104">
        <f>IF(ISTEXT(E56),VLOOKUP($E56,ResultDim!$D$3:$F$105,3),0)</f>
        <v>36</v>
      </c>
      <c r="N56" s="239"/>
      <c r="O56" s="240"/>
      <c r="P56" s="240"/>
      <c r="Q56" s="240"/>
      <c r="R56" s="309">
        <f t="shared" si="11"/>
        <v>38</v>
      </c>
      <c r="S56" s="309">
        <f t="shared" si="11"/>
        <v>66</v>
      </c>
      <c r="T56" s="239"/>
      <c r="U56" s="240"/>
      <c r="V56" s="239"/>
      <c r="W56" s="240"/>
      <c r="X56" s="239"/>
      <c r="Y56" s="240"/>
    </row>
    <row r="57" spans="1:25" s="166" customFormat="1" ht="12.75">
      <c r="A57" s="162">
        <v>15</v>
      </c>
      <c r="B57" s="99" t="s">
        <v>76</v>
      </c>
      <c r="C57" s="164" t="s">
        <v>77</v>
      </c>
      <c r="D57" s="165" t="s">
        <v>230</v>
      </c>
      <c r="E57" s="188" t="s">
        <v>173</v>
      </c>
      <c r="F57" s="369">
        <f>IF(ISTEXT(E57),VLOOKUP($E57,ResultSam!$D$3:$F$105,2),0)</f>
        <v>15</v>
      </c>
      <c r="G57" s="92">
        <f>IF(ISTEXT(E57),VLOOKUP($E57,ResultSam!$D$3:$F$105,3),0)</f>
        <v>32</v>
      </c>
      <c r="H57" s="232">
        <f>SUM($F57:$F60)-MIN($F57:$F60)</f>
        <v>29</v>
      </c>
      <c r="I57" s="230">
        <f>SUM($G57:$G60)-MIN($G57:$G60)</f>
        <v>91</v>
      </c>
      <c r="J57" s="230"/>
      <c r="K57" s="230"/>
      <c r="L57" s="345">
        <f>IF(ISTEXT(E57),VLOOKUP($E57,ResultDim!$D$3:$F$105,2),0)</f>
        <v>16</v>
      </c>
      <c r="M57" s="101">
        <f>IF(ISTEXT(E57),VLOOKUP($E57,ResultDim!$D$3:$F$105,3),0)</f>
        <v>32</v>
      </c>
      <c r="N57" s="228">
        <f>SUM($L57:$L60)-MIN($L57:$L60)</f>
        <v>33</v>
      </c>
      <c r="O57" s="230">
        <f>SUM($M57:$M60)-MIN($M57:$M60)</f>
        <v>100</v>
      </c>
      <c r="P57" s="230"/>
      <c r="Q57" s="230"/>
      <c r="R57" s="306">
        <f>N57+H57</f>
        <v>62</v>
      </c>
      <c r="S57" s="306">
        <f>O57+I57</f>
        <v>191</v>
      </c>
      <c r="T57" s="228">
        <f>SUM($F57:$F60)+SUM($L57:$L60)</f>
        <v>71</v>
      </c>
      <c r="U57" s="230">
        <f>SUM($G57:$G60)+SUM($M57:$M60)</f>
        <v>234</v>
      </c>
      <c r="V57" s="228">
        <f>MIN($L57:$L60)</f>
        <v>4</v>
      </c>
      <c r="W57" s="230">
        <f>MIN($M57:$M60)</f>
        <v>22</v>
      </c>
      <c r="X57" s="228">
        <f>MIN($F57:$F60)</f>
        <v>5</v>
      </c>
      <c r="Y57" s="230">
        <f>MIN($G57:$G60)</f>
        <v>21</v>
      </c>
    </row>
    <row r="58" spans="1:25" s="42" customFormat="1" ht="12.75">
      <c r="A58" s="14"/>
      <c r="B58" s="16" t="s">
        <v>76</v>
      </c>
      <c r="C58" s="54" t="s">
        <v>78</v>
      </c>
      <c r="D58" s="135" t="s">
        <v>230</v>
      </c>
      <c r="E58" s="183" t="s">
        <v>175</v>
      </c>
      <c r="F58" s="367">
        <f>IF(ISTEXT(E58),VLOOKUP($E58,ResultSam!$D$3:$F$105,2),0)</f>
        <v>5</v>
      </c>
      <c r="G58" s="13">
        <f>IF(ISTEXT(E58),VLOOKUP($E58,ResultSam!$D$3:$F$105,3),0)</f>
        <v>21</v>
      </c>
      <c r="H58" s="233"/>
      <c r="I58" s="226"/>
      <c r="J58" s="226"/>
      <c r="K58" s="226"/>
      <c r="L58" s="343">
        <f>IF(ISTEXT(E58),VLOOKUP($E58,ResultDim!$D$3:$F$105,2),0)</f>
        <v>4</v>
      </c>
      <c r="M58" s="30">
        <f>IF(ISTEXT(E58),VLOOKUP($E58,ResultDim!$D$3:$F$105,3),0)</f>
        <v>22</v>
      </c>
      <c r="N58" s="227"/>
      <c r="O58" s="226"/>
      <c r="P58" s="226"/>
      <c r="Q58" s="226"/>
      <c r="R58" s="305">
        <f aca="true" t="shared" si="12" ref="R58:S60">F58+L58</f>
        <v>9</v>
      </c>
      <c r="S58" s="305">
        <f t="shared" si="12"/>
        <v>43</v>
      </c>
      <c r="T58" s="227"/>
      <c r="U58" s="226"/>
      <c r="V58" s="227"/>
      <c r="W58" s="226"/>
      <c r="X58" s="227"/>
      <c r="Y58" s="226"/>
    </row>
    <row r="59" spans="1:25" s="42" customFormat="1" ht="12.75">
      <c r="A59" s="14"/>
      <c r="B59" s="16" t="s">
        <v>76</v>
      </c>
      <c r="C59" s="54" t="s">
        <v>79</v>
      </c>
      <c r="D59" s="135" t="s">
        <v>230</v>
      </c>
      <c r="E59" s="183" t="s">
        <v>110</v>
      </c>
      <c r="F59" s="367">
        <f>IF(ISTEXT(E59),VLOOKUP($E59,ResultSam!$D$3:$F$105,2),0)</f>
        <v>7</v>
      </c>
      <c r="G59" s="13">
        <f>IF(ISTEXT(E59),VLOOKUP($E59,ResultSam!$D$3:$F$105,3),0)</f>
        <v>25</v>
      </c>
      <c r="H59" s="233"/>
      <c r="I59" s="226"/>
      <c r="J59" s="226"/>
      <c r="K59" s="226"/>
      <c r="L59" s="343">
        <f>IF(ISTEXT(E59),VLOOKUP($E59,ResultDim!$D$3:$F$105,2),0)</f>
        <v>7</v>
      </c>
      <c r="M59" s="30">
        <f>IF(ISTEXT(E59),VLOOKUP($E59,ResultDim!$D$3:$F$105,3),0)</f>
        <v>31</v>
      </c>
      <c r="N59" s="227"/>
      <c r="O59" s="226"/>
      <c r="P59" s="226"/>
      <c r="Q59" s="226"/>
      <c r="R59" s="305">
        <f t="shared" si="12"/>
        <v>14</v>
      </c>
      <c r="S59" s="305">
        <f t="shared" si="12"/>
        <v>56</v>
      </c>
      <c r="T59" s="227"/>
      <c r="U59" s="226"/>
      <c r="V59" s="227"/>
      <c r="W59" s="226"/>
      <c r="X59" s="227"/>
      <c r="Y59" s="226"/>
    </row>
    <row r="60" spans="1:25" s="171" customFormat="1" ht="13.5" thickBot="1">
      <c r="A60" s="167"/>
      <c r="B60" s="102" t="s">
        <v>76</v>
      </c>
      <c r="C60" s="169" t="s">
        <v>80</v>
      </c>
      <c r="D60" s="170" t="s">
        <v>230</v>
      </c>
      <c r="E60" s="192" t="s">
        <v>174</v>
      </c>
      <c r="F60" s="370">
        <f>IF(ISTEXT(E60),VLOOKUP($E60,ResultSam!$D$3:$F$105,2),0)</f>
        <v>7</v>
      </c>
      <c r="G60" s="88">
        <f>IF(ISTEXT(E60),VLOOKUP($E60,ResultSam!$D$3:$F$105,3),0)</f>
        <v>34</v>
      </c>
      <c r="H60" s="234"/>
      <c r="I60" s="231"/>
      <c r="J60" s="231"/>
      <c r="K60" s="231"/>
      <c r="L60" s="346">
        <f>IF(ISTEXT(E60),VLOOKUP($E60,ResultDim!$D$3:$F$105,2),0)</f>
        <v>10</v>
      </c>
      <c r="M60" s="104">
        <f>IF(ISTEXT(E60),VLOOKUP($E60,ResultDim!$D$3:$F$105,3),0)</f>
        <v>37</v>
      </c>
      <c r="N60" s="229"/>
      <c r="O60" s="231"/>
      <c r="P60" s="231"/>
      <c r="Q60" s="231"/>
      <c r="R60" s="307">
        <f t="shared" si="12"/>
        <v>17</v>
      </c>
      <c r="S60" s="307">
        <f t="shared" si="12"/>
        <v>71</v>
      </c>
      <c r="T60" s="229"/>
      <c r="U60" s="231"/>
      <c r="V60" s="229"/>
      <c r="W60" s="231"/>
      <c r="X60" s="229"/>
      <c r="Y60" s="231"/>
    </row>
    <row r="61" spans="1:25" s="42" customFormat="1" ht="12.75">
      <c r="A61" s="124">
        <v>16</v>
      </c>
      <c r="B61" s="56" t="s">
        <v>81</v>
      </c>
      <c r="C61" s="160" t="s">
        <v>82</v>
      </c>
      <c r="D61" s="161" t="s">
        <v>231</v>
      </c>
      <c r="E61" s="186" t="s">
        <v>172</v>
      </c>
      <c r="F61" s="371">
        <f>IF(ISTEXT(E61),VLOOKUP($E61,ResultSam!$D$3:$F$105,2),0)</f>
        <v>15</v>
      </c>
      <c r="G61" s="15">
        <f>IF(ISTEXT(E61),VLOOKUP($E61,ResultSam!$D$3:$F$105,3),0)</f>
        <v>40</v>
      </c>
      <c r="H61" s="245">
        <f>SUM($F61:$F63)-MIN($F61:$F63)</f>
        <v>22</v>
      </c>
      <c r="I61" s="246">
        <f>SUM($G61:$G63)-MIN($G61:$G63)</f>
        <v>70</v>
      </c>
      <c r="J61" s="243"/>
      <c r="K61" s="243"/>
      <c r="L61" s="347">
        <f>IF(ISTEXT(E61),VLOOKUP($E61,ResultDim!$D$3:$F$105,2),0)</f>
        <v>8</v>
      </c>
      <c r="M61" s="58">
        <f>IF(ISTEXT(E61),VLOOKUP($E61,ResultDim!$D$3:$F$105,3),0)</f>
        <v>29</v>
      </c>
      <c r="N61" s="247">
        <f>SUM($L61:$L63)-MIN($L61:$L63)</f>
        <v>13</v>
      </c>
      <c r="O61" s="246">
        <f>SUM($M61:$M63)-MIN($M61:$M63)</f>
        <v>55</v>
      </c>
      <c r="P61" s="243"/>
      <c r="Q61" s="243"/>
      <c r="R61" s="311">
        <f>N61+H61</f>
        <v>35</v>
      </c>
      <c r="S61" s="311">
        <f>O61+I61</f>
        <v>125</v>
      </c>
      <c r="T61" s="247">
        <f>SUM($F61:$F63)+SUM($L61:$L63)</f>
        <v>36</v>
      </c>
      <c r="U61" s="246">
        <f>SUM($I61:$I63)+SUM($M61:$M63)</f>
        <v>151</v>
      </c>
      <c r="V61" s="247">
        <f>MIN($L61:$L63)</f>
        <v>1</v>
      </c>
      <c r="W61" s="246">
        <f>MIN($M61:$M63)</f>
        <v>26</v>
      </c>
      <c r="X61" s="247">
        <f>MIN($F61:$F63)</f>
        <v>0</v>
      </c>
      <c r="Y61" s="246">
        <f>MIN($G61:$G63)</f>
        <v>27</v>
      </c>
    </row>
    <row r="62" spans="1:25" s="42" customFormat="1" ht="12.75">
      <c r="A62" s="14"/>
      <c r="B62" s="16" t="s">
        <v>81</v>
      </c>
      <c r="C62" s="12" t="s">
        <v>83</v>
      </c>
      <c r="D62" s="126" t="s">
        <v>231</v>
      </c>
      <c r="E62" s="183" t="s">
        <v>155</v>
      </c>
      <c r="F62" s="367">
        <f>IF(ISTEXT(E62),VLOOKUP($E62,ResultSam!$D$3:$F$105,2),0)</f>
        <v>7</v>
      </c>
      <c r="G62" s="13">
        <f>IF(ISTEXT(E62),VLOOKUP($E62,ResultSam!$D$3:$F$105,3),0)</f>
        <v>30</v>
      </c>
      <c r="H62" s="236"/>
      <c r="I62" s="237"/>
      <c r="J62" s="237"/>
      <c r="K62" s="237"/>
      <c r="L62" s="343">
        <f>IF(ISTEXT(E62),VLOOKUP($E62,ResultDim!$D$3:$F$105,2),0)</f>
        <v>5</v>
      </c>
      <c r="M62" s="30">
        <f>IF(ISTEXT(E62),VLOOKUP($E62,ResultDim!$D$3:$F$105,3),0)</f>
        <v>26</v>
      </c>
      <c r="N62" s="238"/>
      <c r="O62" s="237"/>
      <c r="P62" s="237"/>
      <c r="Q62" s="237"/>
      <c r="R62" s="308">
        <f>F62+L62</f>
        <v>12</v>
      </c>
      <c r="S62" s="308">
        <f>G62+M62</f>
        <v>56</v>
      </c>
      <c r="T62" s="238">
        <f>H62+N62</f>
        <v>0</v>
      </c>
      <c r="U62" s="237">
        <f>I62+O62</f>
        <v>0</v>
      </c>
      <c r="V62" s="238">
        <f>J62+P62</f>
        <v>0</v>
      </c>
      <c r="W62" s="237">
        <f>K62+Q62</f>
        <v>0</v>
      </c>
      <c r="X62" s="238">
        <f>L62+R62</f>
        <v>17</v>
      </c>
      <c r="Y62" s="237">
        <f>M62+S62</f>
        <v>82</v>
      </c>
    </row>
    <row r="63" spans="1:25" s="35" customFormat="1" ht="13.5" thickBot="1">
      <c r="A63" s="31"/>
      <c r="B63" s="32" t="s">
        <v>81</v>
      </c>
      <c r="C63" s="59" t="s">
        <v>84</v>
      </c>
      <c r="D63" s="136" t="s">
        <v>231</v>
      </c>
      <c r="E63" s="193" t="s">
        <v>128</v>
      </c>
      <c r="F63" s="372">
        <f>IF(ISTEXT(E63),VLOOKUP($E63,ResultSam!$D$3:$F$105,2),0)</f>
        <v>0</v>
      </c>
      <c r="G63" s="81">
        <f>IF(ISTEXT(E63),VLOOKUP($E63,ResultSam!$D$3:$F$105,3),0)</f>
        <v>27</v>
      </c>
      <c r="H63" s="241"/>
      <c r="I63" s="240"/>
      <c r="J63" s="240"/>
      <c r="K63" s="240"/>
      <c r="L63" s="348">
        <f>IF(ISTEXT(E63),VLOOKUP($E63,ResultDim!$D$3:$F$105,2),0)</f>
        <v>1</v>
      </c>
      <c r="M63" s="34">
        <f>IF(ISTEXT(E63),VLOOKUP($E63,ResultDim!$D$3:$F$105,3),0)</f>
        <v>26</v>
      </c>
      <c r="N63" s="239"/>
      <c r="O63" s="240"/>
      <c r="P63" s="240"/>
      <c r="Q63" s="240"/>
      <c r="R63" s="309">
        <f>F63+L63</f>
        <v>1</v>
      </c>
      <c r="S63" s="309">
        <f>G63+M63</f>
        <v>53</v>
      </c>
      <c r="T63" s="239">
        <f>H63+N63</f>
        <v>0</v>
      </c>
      <c r="U63" s="240">
        <f>I63+O63</f>
        <v>0</v>
      </c>
      <c r="V63" s="239">
        <f>J63+P63</f>
        <v>0</v>
      </c>
      <c r="W63" s="240">
        <f>K63+Q63</f>
        <v>0</v>
      </c>
      <c r="X63" s="239">
        <f>L63+R63</f>
        <v>2</v>
      </c>
      <c r="Y63" s="240">
        <f>M63+S63</f>
        <v>79</v>
      </c>
    </row>
    <row r="64" spans="1:25" ht="12.75">
      <c r="A64" s="14">
        <v>17</v>
      </c>
      <c r="B64" s="56" t="s">
        <v>85</v>
      </c>
      <c r="C64" s="61" t="s">
        <v>86</v>
      </c>
      <c r="D64" s="142" t="s">
        <v>230</v>
      </c>
      <c r="E64" s="182" t="s">
        <v>196</v>
      </c>
      <c r="F64" s="371">
        <f>IF(ISTEXT(E64),VLOOKUP($E64,ResultSam!$D$3:$F$105,2),0)</f>
        <v>17</v>
      </c>
      <c r="G64" s="15">
        <f>IF(ISTEXT(E64),VLOOKUP($E64,ResultSam!$D$3:$F$105,3),0)</f>
        <v>32</v>
      </c>
      <c r="H64" s="233">
        <f>SUM($F64:$F67)-MIN($F64:$F67)</f>
        <v>55</v>
      </c>
      <c r="I64" s="226">
        <f>SUM($G64:$G67)-MIN($G64:$G67)</f>
        <v>107</v>
      </c>
      <c r="J64" s="226"/>
      <c r="K64" s="226"/>
      <c r="L64" s="347">
        <f>IF(ISTEXT(E64),VLOOKUP($E64,ResultDim!$D$3:$F$105,2),0)</f>
        <v>9</v>
      </c>
      <c r="M64" s="58">
        <f>IF(ISTEXT(E64),VLOOKUP($E64,ResultDim!$D$3:$F$105,3),0)</f>
        <v>23</v>
      </c>
      <c r="N64" s="227">
        <f>SUM($L64:$L67)-MIN($L64:$L67)</f>
        <v>41</v>
      </c>
      <c r="O64" s="226">
        <f>SUM($M64:$M67)-MIN($M64:$M67)</f>
        <v>91</v>
      </c>
      <c r="P64" s="226"/>
      <c r="Q64" s="226"/>
      <c r="R64" s="305">
        <f>N64+H64</f>
        <v>96</v>
      </c>
      <c r="S64" s="305">
        <f>O64+I64</f>
        <v>198</v>
      </c>
      <c r="T64" s="227">
        <f>SUM($F64:$F67)+SUM($L64:$L67)</f>
        <v>118</v>
      </c>
      <c r="U64" s="226">
        <f>SUM($G64:$G67)+SUM($M64:$M67)</f>
        <v>253</v>
      </c>
      <c r="V64" s="227">
        <f>MIN($L64:$L67)</f>
        <v>9</v>
      </c>
      <c r="W64" s="226">
        <f>MIN($M64:$M67)</f>
        <v>23</v>
      </c>
      <c r="X64" s="227">
        <f>MIN($F64:$F67)</f>
        <v>13</v>
      </c>
      <c r="Y64" s="226">
        <f>MIN($G64:$G67)</f>
        <v>32</v>
      </c>
    </row>
    <row r="65" spans="1:25" ht="12.75">
      <c r="A65" s="14"/>
      <c r="B65" s="16" t="s">
        <v>85</v>
      </c>
      <c r="C65" s="50" t="s">
        <v>87</v>
      </c>
      <c r="D65" s="127" t="s">
        <v>230</v>
      </c>
      <c r="E65" s="183" t="s">
        <v>197</v>
      </c>
      <c r="F65" s="367">
        <f>IF(ISTEXT(E65),VLOOKUP($E65,ResultSam!$D$3:$F$105,2),0)</f>
        <v>17</v>
      </c>
      <c r="G65" s="13">
        <f>IF(ISTEXT(E65),VLOOKUP($E65,ResultSam!$D$3:$F$105,3),0)</f>
        <v>36</v>
      </c>
      <c r="H65" s="233"/>
      <c r="I65" s="226"/>
      <c r="J65" s="226"/>
      <c r="K65" s="226"/>
      <c r="L65" s="343">
        <f>IF(ISTEXT(E65),VLOOKUP($E65,ResultDim!$D$3:$F$105,2),0)</f>
        <v>20</v>
      </c>
      <c r="M65" s="30">
        <f>IF(ISTEXT(E65),VLOOKUP($E65,ResultDim!$D$3:$F$105,3),0)</f>
        <v>38</v>
      </c>
      <c r="N65" s="227"/>
      <c r="O65" s="226"/>
      <c r="P65" s="226"/>
      <c r="Q65" s="226"/>
      <c r="R65" s="305">
        <f aca="true" t="shared" si="13" ref="R65:S67">F65+L65</f>
        <v>37</v>
      </c>
      <c r="S65" s="305">
        <f t="shared" si="13"/>
        <v>74</v>
      </c>
      <c r="T65" s="227"/>
      <c r="U65" s="226"/>
      <c r="V65" s="227"/>
      <c r="W65" s="226"/>
      <c r="X65" s="227"/>
      <c r="Y65" s="226"/>
    </row>
    <row r="66" spans="1:25" ht="12.75">
      <c r="A66" s="14"/>
      <c r="B66" s="16" t="s">
        <v>85</v>
      </c>
      <c r="C66" s="50" t="s">
        <v>88</v>
      </c>
      <c r="D66" s="127" t="s">
        <v>230</v>
      </c>
      <c r="E66" s="183" t="s">
        <v>106</v>
      </c>
      <c r="F66" s="367">
        <f>IF(ISTEXT(E66),VLOOKUP($E66,ResultSam!$D$3:$F$105,2),0)</f>
        <v>21</v>
      </c>
      <c r="G66" s="13">
        <f>IF(ISTEXT(E66),VLOOKUP($E66,ResultSam!$D$3:$F$105,3),0)</f>
        <v>38</v>
      </c>
      <c r="H66" s="233"/>
      <c r="I66" s="226"/>
      <c r="J66" s="226"/>
      <c r="K66" s="226"/>
      <c r="L66" s="343">
        <f>IF(ISTEXT(E66),VLOOKUP($E66,ResultDim!$D$3:$F$105,2),0)</f>
        <v>11</v>
      </c>
      <c r="M66" s="30">
        <f>IF(ISTEXT(E66),VLOOKUP($E66,ResultDim!$D$3:$F$105,3),0)</f>
        <v>27</v>
      </c>
      <c r="N66" s="227"/>
      <c r="O66" s="226"/>
      <c r="P66" s="226"/>
      <c r="Q66" s="226"/>
      <c r="R66" s="305">
        <f t="shared" si="13"/>
        <v>32</v>
      </c>
      <c r="S66" s="305">
        <f t="shared" si="13"/>
        <v>65</v>
      </c>
      <c r="T66" s="227"/>
      <c r="U66" s="226"/>
      <c r="V66" s="227"/>
      <c r="W66" s="226"/>
      <c r="X66" s="227"/>
      <c r="Y66" s="226"/>
    </row>
    <row r="67" spans="1:25" ht="13.5" thickBot="1">
      <c r="A67" s="14"/>
      <c r="B67" s="55" t="s">
        <v>85</v>
      </c>
      <c r="C67" s="96" t="s">
        <v>89</v>
      </c>
      <c r="D67" s="138" t="s">
        <v>230</v>
      </c>
      <c r="E67" s="190" t="s">
        <v>198</v>
      </c>
      <c r="F67" s="368">
        <f>IF(ISTEXT(E67),VLOOKUP($E67,ResultSam!$D$3:$F$105,2),0)</f>
        <v>13</v>
      </c>
      <c r="G67" s="10">
        <f>IF(ISTEXT(E67),VLOOKUP($E67,ResultSam!$D$3:$F$105,3),0)</f>
        <v>33</v>
      </c>
      <c r="H67" s="233"/>
      <c r="I67" s="226"/>
      <c r="J67" s="226"/>
      <c r="K67" s="226"/>
      <c r="L67" s="344">
        <f>IF(ISTEXT(E67),VLOOKUP($E67,ResultDim!$D$3:$F$105,2),0)</f>
        <v>10</v>
      </c>
      <c r="M67" s="60">
        <f>IF(ISTEXT(E67),VLOOKUP($E67,ResultDim!$D$3:$F$105,3),0)</f>
        <v>26</v>
      </c>
      <c r="N67" s="227"/>
      <c r="O67" s="226"/>
      <c r="P67" s="226"/>
      <c r="Q67" s="226"/>
      <c r="R67" s="305">
        <f t="shared" si="13"/>
        <v>23</v>
      </c>
      <c r="S67" s="305">
        <f t="shared" si="13"/>
        <v>59</v>
      </c>
      <c r="T67" s="227"/>
      <c r="U67" s="226"/>
      <c r="V67" s="227"/>
      <c r="W67" s="226"/>
      <c r="X67" s="227"/>
      <c r="Y67" s="226"/>
    </row>
    <row r="68" spans="1:25" s="95" customFormat="1" ht="12.75">
      <c r="A68" s="92">
        <v>18</v>
      </c>
      <c r="B68" s="99" t="s">
        <v>90</v>
      </c>
      <c r="C68" s="100" t="s">
        <v>91</v>
      </c>
      <c r="D68" s="143" t="s">
        <v>230</v>
      </c>
      <c r="E68" s="188" t="s">
        <v>199</v>
      </c>
      <c r="F68" s="369">
        <f>IF(ISTEXT(E68),VLOOKUP($E68,ResultSam!$D$3:$F$105,2),0)</f>
        <v>5</v>
      </c>
      <c r="G68" s="92">
        <f>IF(ISTEXT(E68),VLOOKUP($E68,ResultSam!$D$3:$F$105,3),0)</f>
        <v>29</v>
      </c>
      <c r="H68" s="232">
        <f>SUM($F68:$F71)-MIN($F68:$F71)</f>
        <v>31</v>
      </c>
      <c r="I68" s="230">
        <f>SUM($G68:$G71)-MIN($G68:$G71)</f>
        <v>109</v>
      </c>
      <c r="J68" s="230"/>
      <c r="K68" s="230"/>
      <c r="L68" s="345">
        <f>IF(ISTEXT(E68),VLOOKUP($E68,ResultDim!$D$3:$F$105,2),0)</f>
        <v>7</v>
      </c>
      <c r="M68" s="101">
        <f>IF(ISTEXT(E68),VLOOKUP($E68,ResultDim!$D$3:$F$105,3),0)</f>
        <v>29</v>
      </c>
      <c r="N68" s="228">
        <f>SUM($L68:$L71)-MIN($L68:$L71)</f>
        <v>34</v>
      </c>
      <c r="O68" s="230">
        <f>SUM($M68:$M71)-MIN($M68:$M71)</f>
        <v>108</v>
      </c>
      <c r="P68" s="230"/>
      <c r="Q68" s="230"/>
      <c r="R68" s="306">
        <f>N68+H68</f>
        <v>65</v>
      </c>
      <c r="S68" s="306">
        <f>O68+I68</f>
        <v>217</v>
      </c>
      <c r="T68" s="228">
        <f>SUM($F68:$F71)+SUM($L68:$L71)</f>
        <v>74</v>
      </c>
      <c r="U68" s="230">
        <f>SUM($G68:$G71)+SUM($M68:$M71)</f>
        <v>275</v>
      </c>
      <c r="V68" s="228">
        <f>MIN($L68:$L71)</f>
        <v>4</v>
      </c>
      <c r="W68" s="230">
        <f>MIN($M68:$M71)</f>
        <v>29</v>
      </c>
      <c r="X68" s="228">
        <f>MIN($F68:$F71)</f>
        <v>5</v>
      </c>
      <c r="Y68" s="230">
        <f>MIN($G68:$G71)</f>
        <v>29</v>
      </c>
    </row>
    <row r="69" spans="1:25" s="85" customFormat="1" ht="12.75">
      <c r="A69" s="13"/>
      <c r="B69" s="16" t="s">
        <v>90</v>
      </c>
      <c r="C69" s="51" t="s">
        <v>92</v>
      </c>
      <c r="D69" s="128" t="s">
        <v>230</v>
      </c>
      <c r="E69" s="183" t="s">
        <v>200</v>
      </c>
      <c r="F69" s="367">
        <f>IF(ISTEXT(E69),VLOOKUP($E69,ResultSam!$D$3:$F$105,2),0)</f>
        <v>10</v>
      </c>
      <c r="G69" s="13">
        <f>IF(ISTEXT(E69),VLOOKUP($E69,ResultSam!$D$3:$F$105,3),0)</f>
        <v>32</v>
      </c>
      <c r="H69" s="233"/>
      <c r="I69" s="226"/>
      <c r="J69" s="226"/>
      <c r="K69" s="226"/>
      <c r="L69" s="343">
        <f>IF(ISTEXT(E69),VLOOKUP($E69,ResultDim!$D$3:$F$105,2),0)</f>
        <v>10</v>
      </c>
      <c r="M69" s="30">
        <f>IF(ISTEXT(E69),VLOOKUP($E69,ResultDim!$D$3:$F$105,3),0)</f>
        <v>35</v>
      </c>
      <c r="N69" s="227"/>
      <c r="O69" s="226"/>
      <c r="P69" s="226"/>
      <c r="Q69" s="226"/>
      <c r="R69" s="305">
        <f aca="true" t="shared" si="14" ref="R69:S71">F69+L69</f>
        <v>20</v>
      </c>
      <c r="S69" s="305">
        <f t="shared" si="14"/>
        <v>67</v>
      </c>
      <c r="T69" s="227"/>
      <c r="U69" s="226"/>
      <c r="V69" s="227"/>
      <c r="W69" s="226"/>
      <c r="X69" s="227"/>
      <c r="Y69" s="226"/>
    </row>
    <row r="70" spans="1:25" s="85" customFormat="1" ht="12.75">
      <c r="A70" s="13"/>
      <c r="B70" s="16" t="s">
        <v>90</v>
      </c>
      <c r="C70" s="51" t="s">
        <v>93</v>
      </c>
      <c r="D70" s="128" t="s">
        <v>230</v>
      </c>
      <c r="E70" s="183" t="s">
        <v>114</v>
      </c>
      <c r="F70" s="367">
        <f>IF(ISTEXT(E70),VLOOKUP($E70,ResultSam!$D$3:$F$105,2),0)</f>
        <v>13</v>
      </c>
      <c r="G70" s="13">
        <f>IF(ISTEXT(E70),VLOOKUP($E70,ResultSam!$D$3:$F$105,3),0)</f>
        <v>34</v>
      </c>
      <c r="H70" s="233"/>
      <c r="I70" s="226"/>
      <c r="J70" s="226"/>
      <c r="K70" s="226"/>
      <c r="L70" s="343">
        <f>IF(ISTEXT(E70),VLOOKUP($E70,ResultDim!$D$3:$F$105,2),0)</f>
        <v>17</v>
      </c>
      <c r="M70" s="30">
        <f>IF(ISTEXT(E70),VLOOKUP($E70,ResultDim!$D$3:$F$105,3),0)</f>
        <v>40</v>
      </c>
      <c r="N70" s="227"/>
      <c r="O70" s="226"/>
      <c r="P70" s="226"/>
      <c r="Q70" s="226"/>
      <c r="R70" s="305">
        <f t="shared" si="14"/>
        <v>30</v>
      </c>
      <c r="S70" s="305">
        <f t="shared" si="14"/>
        <v>74</v>
      </c>
      <c r="T70" s="227"/>
      <c r="U70" s="226"/>
      <c r="V70" s="227"/>
      <c r="W70" s="226"/>
      <c r="X70" s="227"/>
      <c r="Y70" s="226"/>
    </row>
    <row r="71" spans="1:25" s="91" customFormat="1" ht="13.5" thickBot="1">
      <c r="A71" s="88"/>
      <c r="B71" s="102" t="s">
        <v>90</v>
      </c>
      <c r="C71" s="103" t="s">
        <v>94</v>
      </c>
      <c r="D71" s="144" t="s">
        <v>230</v>
      </c>
      <c r="E71" s="192" t="s">
        <v>201</v>
      </c>
      <c r="F71" s="370">
        <f>IF(ISTEXT(E71),VLOOKUP($E71,ResultSam!$D$3:$F$105,2),0)</f>
        <v>8</v>
      </c>
      <c r="G71" s="88">
        <f>IF(ISTEXT(E71),VLOOKUP($E71,ResultSam!$D$3:$F$105,3),0)</f>
        <v>43</v>
      </c>
      <c r="H71" s="234"/>
      <c r="I71" s="231"/>
      <c r="J71" s="231"/>
      <c r="K71" s="231"/>
      <c r="L71" s="346">
        <f>IF(ISTEXT(E71),VLOOKUP($E71,ResultDim!$D$3:$F$105,2),0)</f>
        <v>4</v>
      </c>
      <c r="M71" s="104">
        <f>IF(ISTEXT(E71),VLOOKUP($E71,ResultDim!$D$3:$F$105,3),0)</f>
        <v>33</v>
      </c>
      <c r="N71" s="229"/>
      <c r="O71" s="231"/>
      <c r="P71" s="231"/>
      <c r="Q71" s="231"/>
      <c r="R71" s="307">
        <f t="shared" si="14"/>
        <v>12</v>
      </c>
      <c r="S71" s="307">
        <f t="shared" si="14"/>
        <v>76</v>
      </c>
      <c r="T71" s="229"/>
      <c r="U71" s="231"/>
      <c r="V71" s="229"/>
      <c r="W71" s="231"/>
      <c r="X71" s="229"/>
      <c r="Y71" s="231"/>
    </row>
    <row r="72" spans="1:25" ht="12.75">
      <c r="A72" s="124">
        <v>19</v>
      </c>
      <c r="B72" s="57" t="s">
        <v>95</v>
      </c>
      <c r="C72" s="61" t="s">
        <v>96</v>
      </c>
      <c r="D72" s="145" t="s">
        <v>231</v>
      </c>
      <c r="E72" s="186" t="s">
        <v>125</v>
      </c>
      <c r="F72" s="371">
        <f>IF(ISTEXT(E72),VLOOKUP($E72,ResultSam!$D$3:$F$105,2),0)</f>
        <v>10</v>
      </c>
      <c r="G72" s="15">
        <f>IF(ISTEXT(E72),VLOOKUP($E72,ResultSam!$D$3:$F$105,3),0)</f>
        <v>36</v>
      </c>
      <c r="H72" s="236">
        <f>SUM($F72:$F74)-MIN($F72:$F74)</f>
        <v>39</v>
      </c>
      <c r="I72" s="237">
        <f>SUM($G72:$G74)-MIN($G72:$G74)</f>
        <v>77</v>
      </c>
      <c r="J72" s="226"/>
      <c r="K72" s="226"/>
      <c r="L72" s="345">
        <f>IF(ISTEXT(E72),VLOOKUP($E72,ResultDim!$D$3:$F$105,2),0)</f>
        <v>7</v>
      </c>
      <c r="M72" s="101">
        <f>IF(ISTEXT(E72),VLOOKUP($E72,ResultDim!$D$3:$F$105,3),0)</f>
        <v>23</v>
      </c>
      <c r="N72" s="238">
        <f>SUM($L72:$L74)-MIN($L72:$L74)</f>
        <v>27</v>
      </c>
      <c r="O72" s="237">
        <f>SUM($M72:$M74)-MIN($M72:$M74)</f>
        <v>62</v>
      </c>
      <c r="P72" s="226"/>
      <c r="Q72" s="226"/>
      <c r="R72" s="308">
        <f>N72+H72</f>
        <v>66</v>
      </c>
      <c r="S72" s="308">
        <f>O72+I72</f>
        <v>139</v>
      </c>
      <c r="T72" s="238">
        <f>SUM($F72:$F74)+SUM($L72:$L74)</f>
        <v>78</v>
      </c>
      <c r="U72" s="237">
        <f>SUM($I72:$I74)+SUM($M72:$M74)</f>
        <v>162</v>
      </c>
      <c r="V72" s="238">
        <f>MIN($L72:$L74)</f>
        <v>7</v>
      </c>
      <c r="W72" s="237">
        <f>MIN($M72:$M74)</f>
        <v>23</v>
      </c>
      <c r="X72" s="238">
        <f>MIN($F72:$F74)</f>
        <v>5</v>
      </c>
      <c r="Y72" s="237">
        <f>MIN($G72:$G74)</f>
        <v>36</v>
      </c>
    </row>
    <row r="73" spans="1:25" ht="12.75">
      <c r="A73" s="14"/>
      <c r="B73" s="11" t="s">
        <v>95</v>
      </c>
      <c r="C73" s="50" t="s">
        <v>97</v>
      </c>
      <c r="D73" s="140" t="s">
        <v>231</v>
      </c>
      <c r="E73" s="183" t="s">
        <v>194</v>
      </c>
      <c r="F73" s="367">
        <f>IF(ISTEXT(E73),VLOOKUP($E73,ResultSam!$D$3:$F$105,2),0)</f>
        <v>5</v>
      </c>
      <c r="G73" s="13">
        <f>IF(ISTEXT(E73),VLOOKUP($E73,ResultSam!$D$3:$F$105,3),0)</f>
        <v>36</v>
      </c>
      <c r="H73" s="236"/>
      <c r="I73" s="237"/>
      <c r="J73" s="237"/>
      <c r="K73" s="237"/>
      <c r="L73" s="343">
        <f>IF(ISTEXT(E73),VLOOKUP($E73,ResultDim!$D$3:$F$105,2),0)</f>
        <v>7</v>
      </c>
      <c r="M73" s="30">
        <f>IF(ISTEXT(E73),VLOOKUP($E73,ResultDim!$D$3:$F$105,3),0)</f>
        <v>30</v>
      </c>
      <c r="N73" s="238"/>
      <c r="O73" s="237"/>
      <c r="P73" s="237"/>
      <c r="Q73" s="237"/>
      <c r="R73" s="308">
        <f>F73+L73</f>
        <v>12</v>
      </c>
      <c r="S73" s="308">
        <f>G73+M73</f>
        <v>66</v>
      </c>
      <c r="T73" s="238">
        <f>H73+N73</f>
        <v>0</v>
      </c>
      <c r="U73" s="237">
        <f>I73+O73</f>
        <v>0</v>
      </c>
      <c r="V73" s="238">
        <f>J73+P73</f>
        <v>0</v>
      </c>
      <c r="W73" s="237">
        <f>K73+Q73</f>
        <v>0</v>
      </c>
      <c r="X73" s="238">
        <f>L73+R73</f>
        <v>19</v>
      </c>
      <c r="Y73" s="237">
        <f>M73+S73</f>
        <v>96</v>
      </c>
    </row>
    <row r="74" spans="1:25" s="338" customFormat="1" ht="13.5" thickBot="1">
      <c r="A74" s="331"/>
      <c r="B74" s="332" t="s">
        <v>95</v>
      </c>
      <c r="C74" s="333" t="s">
        <v>98</v>
      </c>
      <c r="D74" s="334" t="s">
        <v>231</v>
      </c>
      <c r="E74" s="335" t="s">
        <v>195</v>
      </c>
      <c r="F74" s="373">
        <f>IF(ISTEXT(E74),VLOOKUP($E74,ResultSam!$D$3:$F$105,2),0)</f>
        <v>29</v>
      </c>
      <c r="G74" s="336">
        <f>IF(ISTEXT(E74),VLOOKUP($E74,ResultSam!$D$3:$F$105,3),0)</f>
        <v>41</v>
      </c>
      <c r="H74" s="236"/>
      <c r="I74" s="237"/>
      <c r="J74" s="226"/>
      <c r="K74" s="226"/>
      <c r="L74" s="356">
        <f>IF(ISTEXT(E74),VLOOKUP($E74,ResultDim!$D$3:$F$105,2),0)</f>
        <v>20</v>
      </c>
      <c r="M74" s="337">
        <f>IF(ISTEXT(E74),VLOOKUP($E74,ResultDim!$D$3:$F$105,3),0)</f>
        <v>32</v>
      </c>
      <c r="N74" s="238"/>
      <c r="O74" s="237"/>
      <c r="P74" s="226"/>
      <c r="Q74" s="226"/>
      <c r="R74" s="308">
        <f>F74+L74</f>
        <v>49</v>
      </c>
      <c r="S74" s="308">
        <f>G74+M74</f>
        <v>73</v>
      </c>
      <c r="T74" s="238">
        <f>H74+N74</f>
        <v>0</v>
      </c>
      <c r="U74" s="237">
        <f>I74+O74</f>
        <v>0</v>
      </c>
      <c r="V74" s="238">
        <f>J74+P74</f>
        <v>0</v>
      </c>
      <c r="W74" s="237">
        <f>K74+Q74</f>
        <v>0</v>
      </c>
      <c r="X74" s="238">
        <f>L74+R74</f>
        <v>69</v>
      </c>
      <c r="Y74" s="237">
        <f>M74+S74</f>
        <v>105</v>
      </c>
    </row>
    <row r="75" spans="1:25" s="64" customFormat="1" ht="12.75">
      <c r="A75" s="65">
        <v>1</v>
      </c>
      <c r="B75" s="62" t="s">
        <v>99</v>
      </c>
      <c r="C75" s="63" t="s">
        <v>192</v>
      </c>
      <c r="D75" s="65" t="s">
        <v>230</v>
      </c>
      <c r="E75" s="187" t="s">
        <v>119</v>
      </c>
      <c r="F75" s="359">
        <f>IF(ISTEXT(E75),VLOOKUP($E75,ResultSam!$D$3:$F$105,2),0)</f>
        <v>6</v>
      </c>
      <c r="G75" s="278">
        <f>IF(ISTEXT(E75),VLOOKUP($E75,ResultSam!$D$3:$F$105,3),0)</f>
        <v>18</v>
      </c>
      <c r="H75" s="292"/>
      <c r="I75" s="293"/>
      <c r="J75" s="66"/>
      <c r="K75" s="65"/>
      <c r="L75" s="357">
        <f>IF(ISTEXT(E75),VLOOKUP($E75,ResultDim!$D$3:$F$105,2),0)</f>
        <v>6</v>
      </c>
      <c r="M75" s="66">
        <f>IF(ISTEXT(E75),VLOOKUP($E75,ResultDim!$D$3:$F$105,3),0)</f>
        <v>25</v>
      </c>
      <c r="N75" s="292"/>
      <c r="O75" s="293"/>
      <c r="P75" s="105"/>
      <c r="Q75" s="105"/>
      <c r="R75" s="312">
        <f aca="true" t="shared" si="15" ref="R75:S78">IF(ISNUMBER(F75+L75),F75+L75,"")</f>
        <v>12</v>
      </c>
      <c r="S75" s="312">
        <f t="shared" si="15"/>
        <v>43</v>
      </c>
      <c r="T75" s="339"/>
      <c r="U75" s="287"/>
      <c r="V75" s="287"/>
      <c r="W75" s="287"/>
      <c r="X75" s="287"/>
      <c r="Y75" s="287"/>
    </row>
    <row r="76" spans="1:25" s="76" customFormat="1" ht="13.5" thickBot="1">
      <c r="A76" s="74">
        <f>1+A75</f>
        <v>2</v>
      </c>
      <c r="B76" s="72" t="s">
        <v>99</v>
      </c>
      <c r="C76" s="73" t="s">
        <v>193</v>
      </c>
      <c r="D76" s="74" t="s">
        <v>230</v>
      </c>
      <c r="E76" s="198" t="s">
        <v>202</v>
      </c>
      <c r="F76" s="360">
        <f>IF(ISTEXT(E76),VLOOKUP($E76,ResultSam!$D$3:$F$105,2),0)</f>
        <v>8</v>
      </c>
      <c r="G76" s="279">
        <f>IF(ISTEXT(E76),VLOOKUP($E76,ResultSam!$D$3:$F$105,3),0)</f>
        <v>32</v>
      </c>
      <c r="H76" s="290"/>
      <c r="I76" s="291"/>
      <c r="J76" s="75"/>
      <c r="K76" s="74"/>
      <c r="L76" s="358">
        <f>IF(ISTEXT(E76),VLOOKUP($E76,ResultDim!$D$3:$F$105,2),0)</f>
        <v>10</v>
      </c>
      <c r="M76" s="75">
        <f>IF(ISTEXT(E76),VLOOKUP($E76,ResultDim!$D$3:$F$105,3),0)</f>
        <v>31</v>
      </c>
      <c r="N76" s="290"/>
      <c r="O76" s="291"/>
      <c r="P76" s="106"/>
      <c r="Q76" s="106"/>
      <c r="R76" s="313">
        <f t="shared" si="15"/>
        <v>18</v>
      </c>
      <c r="S76" s="313">
        <f t="shared" si="15"/>
        <v>63</v>
      </c>
      <c r="T76" s="277"/>
      <c r="U76" s="264"/>
      <c r="V76" s="264"/>
      <c r="W76" s="264"/>
      <c r="X76" s="264"/>
      <c r="Y76" s="264"/>
    </row>
    <row r="77" spans="1:25" s="64" customFormat="1" ht="12.75">
      <c r="A77" s="65">
        <f aca="true" t="shared" si="16" ref="A77:A101">1+A76</f>
        <v>3</v>
      </c>
      <c r="B77" s="108" t="s">
        <v>143</v>
      </c>
      <c r="C77" s="63" t="s">
        <v>169</v>
      </c>
      <c r="D77" s="65" t="s">
        <v>231</v>
      </c>
      <c r="E77" s="196" t="s">
        <v>127</v>
      </c>
      <c r="F77" s="359">
        <f>IF(ISTEXT(E77),VLOOKUP($E77,ResultSam!$D$3:$F$105,2),0)</f>
        <v>5</v>
      </c>
      <c r="G77" s="278">
        <f>IF(ISTEXT(E77),VLOOKUP($E77,ResultSam!$D$3:$F$105,3),0)</f>
        <v>29</v>
      </c>
      <c r="H77" s="292"/>
      <c r="I77" s="293"/>
      <c r="J77" s="66"/>
      <c r="K77" s="65"/>
      <c r="L77" s="359">
        <f>IF(ISTEXT(E77),VLOOKUP($E77,ResultDim!$D$3:$F$105,2),0)</f>
        <v>5</v>
      </c>
      <c r="M77" s="65">
        <f>IF(ISTEXT(E77),VLOOKUP($E77,ResultDim!$D$3:$F$105,3),0)</f>
        <v>22</v>
      </c>
      <c r="N77" s="292"/>
      <c r="O77" s="293"/>
      <c r="P77" s="65"/>
      <c r="Q77" s="65"/>
      <c r="R77" s="312">
        <f t="shared" si="15"/>
        <v>10</v>
      </c>
      <c r="S77" s="312">
        <f t="shared" si="15"/>
        <v>51</v>
      </c>
      <c r="T77" s="277"/>
      <c r="U77" s="264"/>
      <c r="V77" s="264"/>
      <c r="W77" s="264"/>
      <c r="X77" s="264"/>
      <c r="Y77" s="264"/>
    </row>
    <row r="78" spans="1:25" s="76" customFormat="1" ht="13.5" thickBot="1">
      <c r="A78" s="74">
        <f t="shared" si="16"/>
        <v>4</v>
      </c>
      <c r="B78" s="109" t="s">
        <v>143</v>
      </c>
      <c r="C78" s="73" t="s">
        <v>170</v>
      </c>
      <c r="D78" s="74" t="s">
        <v>230</v>
      </c>
      <c r="E78" s="198" t="s">
        <v>123</v>
      </c>
      <c r="F78" s="360">
        <f>IF(ISTEXT(E78),VLOOKUP($E78,ResultSam!$D$3:$F$105,2),0)</f>
        <v>3</v>
      </c>
      <c r="G78" s="279">
        <f>IF(ISTEXT(E78),VLOOKUP($E78,ResultSam!$D$3:$F$105,3),0)</f>
        <v>33</v>
      </c>
      <c r="H78" s="290"/>
      <c r="I78" s="291"/>
      <c r="J78" s="75"/>
      <c r="K78" s="74"/>
      <c r="L78" s="360">
        <f>IF(ISTEXT(E78),VLOOKUP($E78,ResultDim!$D$3:$F$105,2),0)</f>
        <v>1</v>
      </c>
      <c r="M78" s="74">
        <f>IF(ISTEXT(E78),VLOOKUP($E78,ResultDim!$D$3:$F$105,3),0)</f>
        <v>24</v>
      </c>
      <c r="N78" s="290"/>
      <c r="O78" s="291"/>
      <c r="P78" s="74"/>
      <c r="Q78" s="74"/>
      <c r="R78" s="313">
        <f t="shared" si="15"/>
        <v>4</v>
      </c>
      <c r="S78" s="313">
        <f t="shared" si="15"/>
        <v>57</v>
      </c>
      <c r="T78" s="277"/>
      <c r="U78" s="264"/>
      <c r="V78" s="264"/>
      <c r="W78" s="264"/>
      <c r="X78" s="264"/>
      <c r="Y78" s="264"/>
    </row>
    <row r="79" spans="1:25" s="64" customFormat="1" ht="12.75">
      <c r="A79" s="65">
        <f t="shared" si="16"/>
        <v>5</v>
      </c>
      <c r="B79" s="62" t="s">
        <v>100</v>
      </c>
      <c r="C79" s="63" t="s">
        <v>156</v>
      </c>
      <c r="D79" s="65" t="s">
        <v>230</v>
      </c>
      <c r="E79" s="196" t="s">
        <v>149</v>
      </c>
      <c r="F79" s="359">
        <f>IF(ISTEXT(E79),VLOOKUP($E79,ResultSam!$D$3:$F$105,2),0)</f>
        <v>17</v>
      </c>
      <c r="G79" s="278">
        <f>IF(ISTEXT(E79),VLOOKUP($E79,ResultSam!$D$3:$F$105,3),0)</f>
        <v>32</v>
      </c>
      <c r="H79" s="292"/>
      <c r="I79" s="293"/>
      <c r="J79" s="66"/>
      <c r="K79" s="65"/>
      <c r="L79" s="357">
        <f>IF(ISTEXT(E79),VLOOKUP($E79,ResultDim!$D$3:$F$105,2),0)</f>
        <v>19</v>
      </c>
      <c r="M79" s="66">
        <f>IF(ISTEXT(E79),VLOOKUP($E79,ResultDim!$D$3:$F$105,3),0)</f>
        <v>32</v>
      </c>
      <c r="N79" s="292"/>
      <c r="O79" s="293"/>
      <c r="P79" s="65"/>
      <c r="Q79" s="65"/>
      <c r="R79" s="312">
        <f aca="true" t="shared" si="17" ref="R79:R101">IF(ISNUMBER(F79+L79),F79+L79,"")</f>
        <v>36</v>
      </c>
      <c r="S79" s="312">
        <f aca="true" t="shared" si="18" ref="S79:S101">IF(ISNUMBER(G79+M79),G79+M79,"")</f>
        <v>64</v>
      </c>
      <c r="T79" s="277"/>
      <c r="U79" s="264"/>
      <c r="V79" s="264"/>
      <c r="W79" s="264"/>
      <c r="X79" s="264"/>
      <c r="Y79" s="264"/>
    </row>
    <row r="80" spans="1:25" s="69" customFormat="1" ht="12.75">
      <c r="A80" s="70">
        <f t="shared" si="16"/>
        <v>6</v>
      </c>
      <c r="B80" s="67" t="s">
        <v>100</v>
      </c>
      <c r="C80" s="68" t="s">
        <v>157</v>
      </c>
      <c r="D80" s="70" t="s">
        <v>230</v>
      </c>
      <c r="E80" s="189" t="s">
        <v>164</v>
      </c>
      <c r="F80" s="374">
        <f>IF(ISTEXT(E80),VLOOKUP($E80,ResultSam!$D$3:$F$105,2),0)</f>
        <v>10</v>
      </c>
      <c r="G80" s="280">
        <f>IF(ISTEXT(E80),VLOOKUP($E80,ResultSam!$D$3:$F$105,3),0)</f>
        <v>26</v>
      </c>
      <c r="H80" s="288"/>
      <c r="I80" s="289"/>
      <c r="J80" s="71"/>
      <c r="K80" s="70"/>
      <c r="L80" s="361">
        <f>IF(ISTEXT(E80),VLOOKUP($E80,ResultDim!$D$3:$F$105,2),0)</f>
        <v>9</v>
      </c>
      <c r="M80" s="71">
        <f>IF(ISTEXT(E80),VLOOKUP($E80,ResultDim!$D$3:$F$105,3),0)</f>
        <v>28</v>
      </c>
      <c r="N80" s="288"/>
      <c r="O80" s="289"/>
      <c r="P80" s="70"/>
      <c r="Q80" s="70"/>
      <c r="R80" s="314">
        <f t="shared" si="17"/>
        <v>19</v>
      </c>
      <c r="S80" s="314">
        <f t="shared" si="18"/>
        <v>54</v>
      </c>
      <c r="T80" s="277"/>
      <c r="U80" s="264"/>
      <c r="V80" s="264"/>
      <c r="W80" s="264"/>
      <c r="X80" s="264"/>
      <c r="Y80" s="264"/>
    </row>
    <row r="81" spans="1:25" s="69" customFormat="1" ht="12.75">
      <c r="A81" s="70">
        <f t="shared" si="16"/>
        <v>7</v>
      </c>
      <c r="B81" s="67" t="s">
        <v>100</v>
      </c>
      <c r="C81" s="68" t="s">
        <v>158</v>
      </c>
      <c r="D81" s="70" t="s">
        <v>230</v>
      </c>
      <c r="E81" s="189" t="s">
        <v>165</v>
      </c>
      <c r="F81" s="374">
        <f>IF(ISTEXT(E81),VLOOKUP($E81,ResultSam!$D$3:$F$105,2),0)</f>
        <v>2</v>
      </c>
      <c r="G81" s="280">
        <f>IF(ISTEXT(E81),VLOOKUP($E81,ResultSam!$D$3:$F$105,3),0)</f>
        <v>20</v>
      </c>
      <c r="H81" s="288"/>
      <c r="I81" s="289"/>
      <c r="J81" s="71"/>
      <c r="K81" s="70"/>
      <c r="L81" s="361">
        <f>IF(ISTEXT(E81),VLOOKUP($E81,ResultDim!$D$3:$F$105,2),0)</f>
        <v>0</v>
      </c>
      <c r="M81" s="71">
        <f>IF(ISTEXT(E81),VLOOKUP($E81,ResultDim!$D$3:$F$105,3),0)</f>
        <v>0</v>
      </c>
      <c r="N81" s="288"/>
      <c r="O81" s="289"/>
      <c r="P81" s="70"/>
      <c r="Q81" s="70"/>
      <c r="R81" s="314">
        <f t="shared" si="17"/>
        <v>2</v>
      </c>
      <c r="S81" s="314">
        <f t="shared" si="18"/>
        <v>20</v>
      </c>
      <c r="T81" s="277"/>
      <c r="U81" s="264"/>
      <c r="V81" s="264"/>
      <c r="W81" s="264"/>
      <c r="X81" s="264"/>
      <c r="Y81" s="264"/>
    </row>
    <row r="82" spans="1:25" s="69" customFormat="1" ht="12.75">
      <c r="A82" s="70">
        <f t="shared" si="16"/>
        <v>8</v>
      </c>
      <c r="B82" s="67" t="s">
        <v>100</v>
      </c>
      <c r="C82" s="68" t="s">
        <v>159</v>
      </c>
      <c r="D82" s="70" t="s">
        <v>230</v>
      </c>
      <c r="E82" s="189" t="s">
        <v>166</v>
      </c>
      <c r="F82" s="374">
        <f>IF(ISTEXT(E82),VLOOKUP($E82,ResultSam!$D$3:$F$105,2),0)</f>
        <v>9</v>
      </c>
      <c r="G82" s="280">
        <f>IF(ISTEXT(E82),VLOOKUP($E82,ResultSam!$D$3:$F$105,3),0)</f>
        <v>36</v>
      </c>
      <c r="H82" s="288"/>
      <c r="I82" s="289"/>
      <c r="J82" s="71"/>
      <c r="K82" s="70"/>
      <c r="L82" s="361">
        <f>IF(ISTEXT(E82),VLOOKUP($E82,ResultDim!$D$3:$F$105,2),0)</f>
        <v>14</v>
      </c>
      <c r="M82" s="71">
        <f>IF(ISTEXT(E82),VLOOKUP($E82,ResultDim!$D$3:$F$105,3),0)</f>
        <v>48</v>
      </c>
      <c r="N82" s="288"/>
      <c r="O82" s="289"/>
      <c r="P82" s="70"/>
      <c r="Q82" s="70"/>
      <c r="R82" s="314">
        <f t="shared" si="17"/>
        <v>23</v>
      </c>
      <c r="S82" s="314">
        <f t="shared" si="18"/>
        <v>84</v>
      </c>
      <c r="T82" s="277"/>
      <c r="U82" s="264"/>
      <c r="V82" s="264"/>
      <c r="W82" s="264"/>
      <c r="X82" s="264"/>
      <c r="Y82" s="264"/>
    </row>
    <row r="83" spans="1:25" s="69" customFormat="1" ht="12.75">
      <c r="A83" s="70">
        <f t="shared" si="16"/>
        <v>9</v>
      </c>
      <c r="B83" s="67" t="s">
        <v>100</v>
      </c>
      <c r="C83" s="68" t="s">
        <v>160</v>
      </c>
      <c r="D83" s="70" t="s">
        <v>230</v>
      </c>
      <c r="E83" s="189" t="s">
        <v>120</v>
      </c>
      <c r="F83" s="374">
        <f>IF(ISTEXT(E83),VLOOKUP($E83,ResultSam!$D$3:$F$105,2),0)</f>
        <v>11</v>
      </c>
      <c r="G83" s="280">
        <f>IF(ISTEXT(E83),VLOOKUP($E83,ResultSam!$D$3:$F$105,3),0)</f>
        <v>38</v>
      </c>
      <c r="H83" s="288"/>
      <c r="I83" s="289"/>
      <c r="J83" s="71"/>
      <c r="K83" s="70"/>
      <c r="L83" s="361">
        <f>IF(ISTEXT(E83),VLOOKUP($E83,ResultDim!$D$3:$F$105,2),0)</f>
        <v>3</v>
      </c>
      <c r="M83" s="71">
        <f>IF(ISTEXT(E83),VLOOKUP($E83,ResultDim!$D$3:$F$105,3),0)</f>
        <v>24</v>
      </c>
      <c r="N83" s="288"/>
      <c r="O83" s="289"/>
      <c r="P83" s="70"/>
      <c r="Q83" s="70"/>
      <c r="R83" s="314">
        <f t="shared" si="17"/>
        <v>14</v>
      </c>
      <c r="S83" s="314">
        <f t="shared" si="18"/>
        <v>62</v>
      </c>
      <c r="T83" s="277"/>
      <c r="U83" s="264"/>
      <c r="V83" s="264"/>
      <c r="W83" s="264"/>
      <c r="X83" s="264"/>
      <c r="Y83" s="264"/>
    </row>
    <row r="84" spans="1:25" s="69" customFormat="1" ht="12.75">
      <c r="A84" s="70">
        <f t="shared" si="16"/>
        <v>10</v>
      </c>
      <c r="B84" s="67" t="s">
        <v>100</v>
      </c>
      <c r="C84" s="68" t="s">
        <v>161</v>
      </c>
      <c r="D84" s="14" t="s">
        <v>231</v>
      </c>
      <c r="E84" s="191" t="s">
        <v>212</v>
      </c>
      <c r="F84" s="374">
        <f>IF(ISTEXT(E84),VLOOKUP($E84,ResultSam!$D$3:$F$105,2),0)</f>
        <v>15</v>
      </c>
      <c r="G84" s="280">
        <f>IF(ISTEXT(E84),VLOOKUP($E84,ResultSam!$D$3:$F$105,3),0)</f>
        <v>24</v>
      </c>
      <c r="H84" s="288"/>
      <c r="I84" s="289"/>
      <c r="J84" s="71"/>
      <c r="K84" s="70"/>
      <c r="L84" s="361">
        <f>IF(ISTEXT(E84),VLOOKUP($E84,ResultDim!$D$3:$F$105,2),0)</f>
        <v>18</v>
      </c>
      <c r="M84" s="71">
        <f>IF(ISTEXT(E84),VLOOKUP($E84,ResultDim!$D$3:$F$105,3),0)</f>
        <v>28</v>
      </c>
      <c r="N84" s="288"/>
      <c r="O84" s="289"/>
      <c r="P84" s="70"/>
      <c r="Q84" s="70"/>
      <c r="R84" s="314">
        <f t="shared" si="17"/>
        <v>33</v>
      </c>
      <c r="S84" s="314">
        <f t="shared" si="18"/>
        <v>52</v>
      </c>
      <c r="T84" s="277"/>
      <c r="U84" s="264"/>
      <c r="V84" s="264"/>
      <c r="W84" s="264"/>
      <c r="X84" s="264"/>
      <c r="Y84" s="264"/>
    </row>
    <row r="85" spans="1:25" s="69" customFormat="1" ht="12.75">
      <c r="A85" s="70">
        <f t="shared" si="16"/>
        <v>11</v>
      </c>
      <c r="B85" s="67" t="s">
        <v>100</v>
      </c>
      <c r="C85" s="68" t="s">
        <v>162</v>
      </c>
      <c r="D85" s="70" t="s">
        <v>230</v>
      </c>
      <c r="E85" s="189" t="s">
        <v>167</v>
      </c>
      <c r="F85" s="374">
        <f>IF(ISTEXT(E85),VLOOKUP($E85,ResultSam!$D$3:$F$105,2),0)</f>
        <v>1</v>
      </c>
      <c r="G85" s="280">
        <f>IF(ISTEXT(E85),VLOOKUP($E85,ResultSam!$D$3:$F$105,3),0)</f>
        <v>28</v>
      </c>
      <c r="H85" s="288"/>
      <c r="I85" s="289"/>
      <c r="J85" s="71"/>
      <c r="K85" s="70"/>
      <c r="L85" s="361">
        <f>IF(ISTEXT(E85),VLOOKUP($E85,ResultDim!$D$3:$F$105,2),0)</f>
        <v>1</v>
      </c>
      <c r="M85" s="71">
        <f>IF(ISTEXT(E85),VLOOKUP($E85,ResultDim!$D$3:$F$105,3),0)</f>
        <v>21</v>
      </c>
      <c r="N85" s="288"/>
      <c r="O85" s="289"/>
      <c r="P85" s="70"/>
      <c r="Q85" s="70"/>
      <c r="R85" s="314">
        <f t="shared" si="17"/>
        <v>2</v>
      </c>
      <c r="S85" s="314">
        <f t="shared" si="18"/>
        <v>49</v>
      </c>
      <c r="T85" s="277"/>
      <c r="U85" s="264"/>
      <c r="V85" s="264"/>
      <c r="W85" s="264"/>
      <c r="X85" s="264"/>
      <c r="Y85" s="264"/>
    </row>
    <row r="86" spans="1:25" s="120" customFormat="1" ht="13.5" thickBot="1">
      <c r="A86" s="118">
        <f t="shared" si="16"/>
        <v>12</v>
      </c>
      <c r="B86" s="116" t="s">
        <v>100</v>
      </c>
      <c r="C86" s="117" t="s">
        <v>163</v>
      </c>
      <c r="D86" s="118" t="s">
        <v>230</v>
      </c>
      <c r="E86" s="199" t="s">
        <v>168</v>
      </c>
      <c r="F86" s="375">
        <f>IF(ISTEXT(E86),VLOOKUP($E86,ResultSam!$D$3:$F$105,2),0)</f>
        <v>19</v>
      </c>
      <c r="G86" s="281">
        <f>IF(ISTEXT(E86),VLOOKUP($E86,ResultSam!$D$3:$F$105,3),0)</f>
        <v>28</v>
      </c>
      <c r="H86" s="294"/>
      <c r="I86" s="295"/>
      <c r="J86" s="119"/>
      <c r="K86" s="118"/>
      <c r="L86" s="362">
        <f>IF(ISTEXT(E86),VLOOKUP($E86,ResultDim!$D$3:$F$105,2),0)</f>
        <v>15</v>
      </c>
      <c r="M86" s="119">
        <f>IF(ISTEXT(E86),VLOOKUP($E86,ResultDim!$D$3:$F$105,3),0)</f>
        <v>24</v>
      </c>
      <c r="N86" s="294"/>
      <c r="O86" s="295"/>
      <c r="P86" s="118"/>
      <c r="Q86" s="118"/>
      <c r="R86" s="315">
        <f t="shared" si="17"/>
        <v>34</v>
      </c>
      <c r="S86" s="315">
        <f t="shared" si="18"/>
        <v>52</v>
      </c>
      <c r="T86" s="277"/>
      <c r="U86" s="264"/>
      <c r="V86" s="264"/>
      <c r="W86" s="264"/>
      <c r="X86" s="264"/>
      <c r="Y86" s="264"/>
    </row>
    <row r="87" spans="1:25" s="64" customFormat="1" ht="12.75">
      <c r="A87" s="65">
        <f t="shared" si="16"/>
        <v>13</v>
      </c>
      <c r="B87" s="121" t="s">
        <v>55</v>
      </c>
      <c r="C87" s="121" t="s">
        <v>56</v>
      </c>
      <c r="D87" s="65" t="s">
        <v>231</v>
      </c>
      <c r="E87" s="196" t="s">
        <v>211</v>
      </c>
      <c r="F87" s="359">
        <f>IF(ISTEXT(E87),VLOOKUP($E87,ResultSam!$D$3:$F$105,2),0)</f>
        <v>6</v>
      </c>
      <c r="G87" s="278">
        <f>IF(ISTEXT(E87),VLOOKUP($E87,ResultSam!$D$3:$F$105,3),0)</f>
        <v>38</v>
      </c>
      <c r="H87" s="292"/>
      <c r="I87" s="293"/>
      <c r="J87" s="66"/>
      <c r="K87" s="65"/>
      <c r="L87" s="357">
        <f>IF(ISTEXT(E87),VLOOKUP($E87,ResultDim!$D$3:$F$105,2),0)</f>
        <v>6</v>
      </c>
      <c r="M87" s="66">
        <f>IF(ISTEXT(E87),VLOOKUP($E87,ResultDim!$D$3:$F$105,3),0)</f>
        <v>35</v>
      </c>
      <c r="N87" s="292"/>
      <c r="O87" s="293"/>
      <c r="P87" s="65"/>
      <c r="Q87" s="65"/>
      <c r="R87" s="312">
        <f t="shared" si="17"/>
        <v>12</v>
      </c>
      <c r="S87" s="312">
        <f t="shared" si="18"/>
        <v>73</v>
      </c>
      <c r="T87" s="277"/>
      <c r="U87" s="264"/>
      <c r="V87" s="264"/>
      <c r="W87" s="264"/>
      <c r="X87" s="264"/>
      <c r="Y87" s="264"/>
    </row>
    <row r="88" spans="1:25" s="69" customFormat="1" ht="12.75">
      <c r="A88" s="70">
        <f t="shared" si="16"/>
        <v>14</v>
      </c>
      <c r="B88" s="122" t="s">
        <v>55</v>
      </c>
      <c r="C88" s="122" t="s">
        <v>57</v>
      </c>
      <c r="D88" s="70" t="s">
        <v>231</v>
      </c>
      <c r="E88" s="189" t="s">
        <v>210</v>
      </c>
      <c r="F88" s="374">
        <f>IF(ISTEXT(E88),VLOOKUP($E88,ResultSam!$D$3:$F$105,2),0)</f>
        <v>2</v>
      </c>
      <c r="G88" s="280">
        <f>IF(ISTEXT(E88),VLOOKUP($E88,ResultSam!$D$3:$F$105,3),0)</f>
        <v>26</v>
      </c>
      <c r="H88" s="288"/>
      <c r="I88" s="289"/>
      <c r="J88" s="71"/>
      <c r="K88" s="70"/>
      <c r="L88" s="361">
        <f>IF(ISTEXT(E88),VLOOKUP($E88,ResultDim!$D$3:$F$105,2),0)</f>
        <v>2</v>
      </c>
      <c r="M88" s="71">
        <f>IF(ISTEXT(E88),VLOOKUP($E88,ResultDim!$D$3:$F$105,3),0)</f>
        <v>26</v>
      </c>
      <c r="N88" s="288"/>
      <c r="O88" s="289"/>
      <c r="P88" s="70"/>
      <c r="Q88" s="70"/>
      <c r="R88" s="314">
        <f t="shared" si="17"/>
        <v>4</v>
      </c>
      <c r="S88" s="314">
        <f t="shared" si="18"/>
        <v>52</v>
      </c>
      <c r="T88" s="277"/>
      <c r="U88" s="264"/>
      <c r="V88" s="264"/>
      <c r="W88" s="264"/>
      <c r="X88" s="264"/>
      <c r="Y88" s="264"/>
    </row>
    <row r="89" spans="1:25" s="69" customFormat="1" ht="12.75">
      <c r="A89" s="70">
        <f t="shared" si="16"/>
        <v>15</v>
      </c>
      <c r="B89" s="122" t="s">
        <v>55</v>
      </c>
      <c r="C89" s="122" t="s">
        <v>58</v>
      </c>
      <c r="D89" s="146" t="s">
        <v>230</v>
      </c>
      <c r="E89" s="189" t="s">
        <v>227</v>
      </c>
      <c r="F89" s="374">
        <f>IF(ISTEXT(E89),VLOOKUP($E89,ResultSam!$D$3:$F$105,2),0)</f>
        <v>6</v>
      </c>
      <c r="G89" s="280">
        <f>IF(ISTEXT(E89),VLOOKUP($E89,ResultSam!$D$3:$F$105,3),0)</f>
        <v>25</v>
      </c>
      <c r="H89" s="288"/>
      <c r="I89" s="289"/>
      <c r="J89" s="71"/>
      <c r="K89" s="70"/>
      <c r="L89" s="361">
        <f>IF(ISTEXT(E89),VLOOKUP($E89,ResultDim!$D$3:$F$105,2),0)</f>
        <v>6</v>
      </c>
      <c r="M89" s="71">
        <f>IF(ISTEXT(E89),VLOOKUP($E89,ResultDim!$D$3:$F$105,3),0)</f>
        <v>28</v>
      </c>
      <c r="N89" s="288"/>
      <c r="O89" s="289"/>
      <c r="P89" s="70"/>
      <c r="Q89" s="70"/>
      <c r="R89" s="314">
        <f t="shared" si="17"/>
        <v>12</v>
      </c>
      <c r="S89" s="314">
        <f t="shared" si="18"/>
        <v>53</v>
      </c>
      <c r="T89" s="277"/>
      <c r="U89" s="264"/>
      <c r="V89" s="264"/>
      <c r="W89" s="264"/>
      <c r="X89" s="264"/>
      <c r="Y89" s="264"/>
    </row>
    <row r="90" spans="1:25" s="69" customFormat="1" ht="12.75">
      <c r="A90" s="70">
        <f t="shared" si="16"/>
        <v>16</v>
      </c>
      <c r="B90" s="122" t="s">
        <v>55</v>
      </c>
      <c r="C90" s="122" t="s">
        <v>59</v>
      </c>
      <c r="D90" s="70" t="s">
        <v>231</v>
      </c>
      <c r="E90" s="189" t="s">
        <v>228</v>
      </c>
      <c r="F90" s="374">
        <f>IF(ISTEXT(E90),VLOOKUP($E90,ResultSam!$D$3:$F$105,2),0)</f>
        <v>0</v>
      </c>
      <c r="G90" s="280">
        <f>IF(ISTEXT(E90),VLOOKUP($E90,ResultSam!$D$3:$F$105,3),0)</f>
        <v>30</v>
      </c>
      <c r="H90" s="288"/>
      <c r="I90" s="289"/>
      <c r="J90" s="71"/>
      <c r="K90" s="70"/>
      <c r="L90" s="361">
        <f>IF(ISTEXT(E90),VLOOKUP($E90,ResultDim!$D$3:$F$105,2),0)</f>
        <v>2</v>
      </c>
      <c r="M90" s="71">
        <f>IF(ISTEXT(E90),VLOOKUP($E90,ResultDim!$D$3:$F$105,3),0)</f>
        <v>32</v>
      </c>
      <c r="N90" s="288"/>
      <c r="O90" s="289"/>
      <c r="P90" s="70"/>
      <c r="Q90" s="70"/>
      <c r="R90" s="314">
        <f t="shared" si="17"/>
        <v>2</v>
      </c>
      <c r="S90" s="314">
        <f t="shared" si="18"/>
        <v>62</v>
      </c>
      <c r="T90" s="277"/>
      <c r="U90" s="264"/>
      <c r="V90" s="264"/>
      <c r="W90" s="264"/>
      <c r="X90" s="264"/>
      <c r="Y90" s="264"/>
    </row>
    <row r="91" spans="1:25" s="69" customFormat="1" ht="12.75">
      <c r="A91" s="70">
        <f t="shared" si="16"/>
        <v>17</v>
      </c>
      <c r="B91" s="122" t="s">
        <v>55</v>
      </c>
      <c r="C91" s="122" t="s">
        <v>60</v>
      </c>
      <c r="D91" s="146" t="s">
        <v>230</v>
      </c>
      <c r="E91" s="189" t="s">
        <v>122</v>
      </c>
      <c r="F91" s="374">
        <f>IF(ISTEXT(E91),VLOOKUP($E91,ResultSam!$D$3:$F$105,2),0)</f>
        <v>4</v>
      </c>
      <c r="G91" s="280">
        <f>IF(ISTEXT(E91),VLOOKUP($E91,ResultSam!$D$3:$F$105,3),0)</f>
        <v>35</v>
      </c>
      <c r="H91" s="288"/>
      <c r="I91" s="289"/>
      <c r="J91" s="71"/>
      <c r="K91" s="70"/>
      <c r="L91" s="361">
        <f>IF(ISTEXT(E91),VLOOKUP($E91,ResultDim!$D$3:$F$105,2),0)</f>
        <v>2</v>
      </c>
      <c r="M91" s="71">
        <f>IF(ISTEXT(E91),VLOOKUP($E91,ResultDim!$D$3:$F$105,3),0)</f>
        <v>32</v>
      </c>
      <c r="N91" s="288"/>
      <c r="O91" s="289"/>
      <c r="P91" s="70"/>
      <c r="Q91" s="70"/>
      <c r="R91" s="314">
        <f t="shared" si="17"/>
        <v>6</v>
      </c>
      <c r="S91" s="314">
        <f t="shared" si="18"/>
        <v>67</v>
      </c>
      <c r="T91" s="277"/>
      <c r="U91" s="264"/>
      <c r="V91" s="264"/>
      <c r="W91" s="264"/>
      <c r="X91" s="264"/>
      <c r="Y91" s="264"/>
    </row>
    <row r="92" spans="1:25" s="69" customFormat="1" ht="12.75">
      <c r="A92" s="70">
        <f t="shared" si="16"/>
        <v>18</v>
      </c>
      <c r="B92" s="122" t="s">
        <v>55</v>
      </c>
      <c r="C92" s="122" t="s">
        <v>61</v>
      </c>
      <c r="D92" s="70" t="s">
        <v>230</v>
      </c>
      <c r="E92" s="189" t="s">
        <v>107</v>
      </c>
      <c r="F92" s="374">
        <f>IF(ISTEXT(E92),VLOOKUP($E92,ResultSam!$D$3:$F$105,2),0)</f>
        <v>14</v>
      </c>
      <c r="G92" s="280">
        <f>IF(ISTEXT(E92),VLOOKUP($E92,ResultSam!$D$3:$F$105,3),0)</f>
        <v>36</v>
      </c>
      <c r="H92" s="288"/>
      <c r="I92" s="289"/>
      <c r="J92" s="71"/>
      <c r="K92" s="70"/>
      <c r="L92" s="361">
        <f>IF(ISTEXT(E92),VLOOKUP($E92,ResultDim!$D$3:$F$105,2),0)</f>
        <v>13</v>
      </c>
      <c r="M92" s="71">
        <f>IF(ISTEXT(E92),VLOOKUP($E92,ResultDim!$D$3:$F$105,3),0)</f>
        <v>26</v>
      </c>
      <c r="N92" s="288"/>
      <c r="O92" s="289"/>
      <c r="P92" s="70"/>
      <c r="Q92" s="70"/>
      <c r="R92" s="314">
        <f t="shared" si="17"/>
        <v>27</v>
      </c>
      <c r="S92" s="314">
        <f t="shared" si="18"/>
        <v>62</v>
      </c>
      <c r="T92" s="277"/>
      <c r="U92" s="264"/>
      <c r="V92" s="264"/>
      <c r="W92" s="264"/>
      <c r="X92" s="264"/>
      <c r="Y92" s="264"/>
    </row>
    <row r="93" spans="1:25" s="69" customFormat="1" ht="12.75">
      <c r="A93" s="70">
        <f t="shared" si="16"/>
        <v>19</v>
      </c>
      <c r="B93" s="122" t="s">
        <v>55</v>
      </c>
      <c r="C93" s="122" t="s">
        <v>221</v>
      </c>
      <c r="D93" s="146" t="s">
        <v>230</v>
      </c>
      <c r="E93" s="189" t="s">
        <v>154</v>
      </c>
      <c r="F93" s="374">
        <f>IF(ISTEXT(E93),VLOOKUP($E93,ResultSam!$D$3:$F$105,2),0)</f>
        <v>8</v>
      </c>
      <c r="G93" s="280">
        <f>IF(ISTEXT(E93),VLOOKUP($E93,ResultSam!$D$3:$F$105,3),0)</f>
        <v>30</v>
      </c>
      <c r="H93" s="288"/>
      <c r="I93" s="289"/>
      <c r="J93" s="71"/>
      <c r="K93" s="70"/>
      <c r="L93" s="361">
        <f>IF(ISTEXT(E93),VLOOKUP($E93,ResultDim!$D$3:$F$105,2),0)</f>
        <v>4</v>
      </c>
      <c r="M93" s="71">
        <f>IF(ISTEXT(E93),VLOOKUP($E93,ResultDim!$D$3:$F$105,3),0)</f>
        <v>25</v>
      </c>
      <c r="N93" s="288"/>
      <c r="O93" s="289"/>
      <c r="P93" s="70"/>
      <c r="Q93" s="70"/>
      <c r="R93" s="314">
        <f>IF(ISNUMBER(F93+L93),F93+L93,"")</f>
        <v>12</v>
      </c>
      <c r="S93" s="314">
        <f>IF(ISNUMBER(G93+M93),G93+M93,"")</f>
        <v>55</v>
      </c>
      <c r="T93" s="277"/>
      <c r="U93" s="264"/>
      <c r="V93" s="264"/>
      <c r="W93" s="264"/>
      <c r="X93" s="264"/>
      <c r="Y93" s="264"/>
    </row>
    <row r="94" spans="1:25" s="69" customFormat="1" ht="12.75">
      <c r="A94" s="70">
        <f t="shared" si="16"/>
        <v>20</v>
      </c>
      <c r="B94" s="122" t="s">
        <v>55</v>
      </c>
      <c r="C94" s="122" t="s">
        <v>222</v>
      </c>
      <c r="D94" s="146" t="s">
        <v>230</v>
      </c>
      <c r="E94" s="189" t="s">
        <v>243</v>
      </c>
      <c r="F94" s="374">
        <f>IF(ISTEXT(E94),VLOOKUP($E94,ResultSam!$D$3:$F$105,2),0)</f>
        <v>7</v>
      </c>
      <c r="G94" s="280">
        <f>IF(ISTEXT(E94),VLOOKUP($E94,ResultSam!$D$3:$F$105,3),0)</f>
        <v>35</v>
      </c>
      <c r="H94" s="288"/>
      <c r="I94" s="289"/>
      <c r="J94" s="71"/>
      <c r="K94" s="70"/>
      <c r="L94" s="361">
        <f>IF(ISTEXT(E94),VLOOKUP($E94,ResultDim!$D$3:$F$105,2),0)</f>
        <v>5</v>
      </c>
      <c r="M94" s="71">
        <f>IF(ISTEXT(E94),VLOOKUP($E94,ResultDim!$D$3:$F$105,3),0)</f>
        <v>38</v>
      </c>
      <c r="N94" s="288"/>
      <c r="O94" s="289"/>
      <c r="P94" s="70"/>
      <c r="Q94" s="70"/>
      <c r="R94" s="314">
        <f>IF(ISNUMBER(F94+L94),F94+L94,"")</f>
        <v>12</v>
      </c>
      <c r="S94" s="314">
        <f>IF(ISNUMBER(G94+M94),G94+M94,"")</f>
        <v>73</v>
      </c>
      <c r="T94" s="277"/>
      <c r="U94" s="264"/>
      <c r="V94" s="264"/>
      <c r="W94" s="264"/>
      <c r="X94" s="264"/>
      <c r="Y94" s="264"/>
    </row>
    <row r="95" spans="1:25" s="69" customFormat="1" ht="12.75">
      <c r="A95" s="70">
        <f t="shared" si="16"/>
        <v>21</v>
      </c>
      <c r="B95" s="122" t="s">
        <v>55</v>
      </c>
      <c r="C95" s="122" t="s">
        <v>241</v>
      </c>
      <c r="D95" s="146" t="s">
        <v>230</v>
      </c>
      <c r="E95" s="189" t="s">
        <v>244</v>
      </c>
      <c r="F95" s="374">
        <f>IF(ISTEXT(E95),VLOOKUP($E95,ResultSam!$D$3:$F$105,2),0)</f>
        <v>6</v>
      </c>
      <c r="G95" s="280">
        <f>IF(ISTEXT(E95),VLOOKUP($E95,ResultSam!$D$3:$F$105,3),0)</f>
        <v>46</v>
      </c>
      <c r="H95" s="288"/>
      <c r="I95" s="289"/>
      <c r="J95" s="71"/>
      <c r="K95" s="70"/>
      <c r="L95" s="361">
        <f>IF(ISTEXT(E95),VLOOKUP($E95,ResultDim!$D$3:$F$105,2),0)</f>
        <v>2</v>
      </c>
      <c r="M95" s="71">
        <f>IF(ISTEXT(E95),VLOOKUP($E95,ResultDim!$D$3:$F$105,3),0)</f>
        <v>38</v>
      </c>
      <c r="N95" s="288"/>
      <c r="O95" s="289"/>
      <c r="P95" s="70"/>
      <c r="Q95" s="70"/>
      <c r="R95" s="314">
        <f t="shared" si="17"/>
        <v>8</v>
      </c>
      <c r="S95" s="314">
        <f t="shared" si="18"/>
        <v>84</v>
      </c>
      <c r="T95" s="277"/>
      <c r="U95" s="264"/>
      <c r="V95" s="264"/>
      <c r="W95" s="264"/>
      <c r="X95" s="264"/>
      <c r="Y95" s="264"/>
    </row>
    <row r="96" spans="1:25" s="76" customFormat="1" ht="13.5" thickBot="1">
      <c r="A96" s="74">
        <f t="shared" si="16"/>
        <v>22</v>
      </c>
      <c r="B96" s="123" t="s">
        <v>55</v>
      </c>
      <c r="C96" s="122" t="s">
        <v>242</v>
      </c>
      <c r="D96" s="147" t="s">
        <v>230</v>
      </c>
      <c r="E96" s="152" t="s">
        <v>208</v>
      </c>
      <c r="F96" s="374">
        <f>IF(ISTEXT(E96),VLOOKUP($E96,ResultSam!$D$3:$F$105,2),0)</f>
        <v>14</v>
      </c>
      <c r="G96" s="280">
        <f>IF(ISTEXT(E96),VLOOKUP($E96,ResultSam!$D$3:$F$105,3),0)</f>
        <v>37</v>
      </c>
      <c r="H96" s="290"/>
      <c r="I96" s="291"/>
      <c r="J96" s="75"/>
      <c r="K96" s="74"/>
      <c r="L96" s="363"/>
      <c r="M96" s="153"/>
      <c r="N96" s="290"/>
      <c r="O96" s="291"/>
      <c r="P96" s="74"/>
      <c r="Q96" s="74"/>
      <c r="R96" s="313">
        <f>IF(ISNUMBER(F96+L96),F96+L96,"")</f>
        <v>14</v>
      </c>
      <c r="S96" s="313">
        <f>IF(ISNUMBER(G96+M96),G96+M96,"")</f>
        <v>37</v>
      </c>
      <c r="T96" s="277"/>
      <c r="U96" s="264"/>
      <c r="V96" s="264"/>
      <c r="W96" s="264"/>
      <c r="X96" s="264"/>
      <c r="Y96" s="264"/>
    </row>
    <row r="97" spans="1:25" s="78" customFormat="1" ht="12.75">
      <c r="A97" s="65">
        <f t="shared" si="16"/>
        <v>23</v>
      </c>
      <c r="B97" s="77" t="s">
        <v>204</v>
      </c>
      <c r="C97" s="77" t="s">
        <v>177</v>
      </c>
      <c r="D97" s="148" t="s">
        <v>230</v>
      </c>
      <c r="E97" s="201" t="s">
        <v>118</v>
      </c>
      <c r="F97" s="376">
        <f>IF(ISTEXT(E97),VLOOKUP($E97,ResultSam!$D$3:$F$105,2),0)</f>
        <v>7</v>
      </c>
      <c r="G97" s="282">
        <f>IF(ISTEXT(E97),VLOOKUP($E97,ResultSam!$D$3:$F$105,3),0)</f>
        <v>31</v>
      </c>
      <c r="H97" s="296"/>
      <c r="I97" s="297"/>
      <c r="J97" s="80"/>
      <c r="K97" s="79"/>
      <c r="L97" s="364">
        <f>IF(ISTEXT(E97),VLOOKUP($E97,ResultDim!$D$3:$F$105,2),0)</f>
        <v>14</v>
      </c>
      <c r="M97" s="80">
        <f>IF(ISTEXT(E97),VLOOKUP($E97,ResultDim!$D$3:$F$105,3),0)</f>
        <v>38</v>
      </c>
      <c r="N97" s="296"/>
      <c r="O97" s="297"/>
      <c r="P97" s="79"/>
      <c r="Q97" s="79"/>
      <c r="R97" s="316">
        <f t="shared" si="17"/>
        <v>21</v>
      </c>
      <c r="S97" s="316">
        <f t="shared" si="18"/>
        <v>69</v>
      </c>
      <c r="T97" s="277"/>
      <c r="U97" s="264"/>
      <c r="V97" s="264"/>
      <c r="W97" s="264"/>
      <c r="X97" s="264"/>
      <c r="Y97" s="264"/>
    </row>
    <row r="98" spans="1:25" ht="12.75">
      <c r="A98" s="70">
        <f t="shared" si="16"/>
        <v>24</v>
      </c>
      <c r="B98" s="11" t="s">
        <v>204</v>
      </c>
      <c r="C98" s="29" t="s">
        <v>178</v>
      </c>
      <c r="D98" s="13" t="s">
        <v>230</v>
      </c>
      <c r="E98" s="183" t="s">
        <v>182</v>
      </c>
      <c r="F98" s="367">
        <f>IF(ISTEXT(E98),VLOOKUP($E98,ResultSam!$D$3:$F$105,2),0)</f>
        <v>10</v>
      </c>
      <c r="G98" s="283">
        <f>IF(ISTEXT(E98),VLOOKUP($E98,ResultSam!$D$3:$F$105,3),0)</f>
        <v>25</v>
      </c>
      <c r="H98" s="298"/>
      <c r="I98" s="299"/>
      <c r="J98" s="30"/>
      <c r="K98" s="13"/>
      <c r="L98" s="343">
        <f>IF(ISTEXT(E98),VLOOKUP($E98,ResultDim!$D$3:$F$105,2),0)</f>
        <v>13</v>
      </c>
      <c r="M98" s="30">
        <f>IF(ISTEXT(E98),VLOOKUP($E98,ResultDim!$D$3:$F$105,3),0)</f>
        <v>33</v>
      </c>
      <c r="N98" s="298"/>
      <c r="O98" s="299"/>
      <c r="P98" s="13"/>
      <c r="Q98" s="13"/>
      <c r="R98" s="317">
        <f t="shared" si="17"/>
        <v>23</v>
      </c>
      <c r="S98" s="317">
        <f t="shared" si="18"/>
        <v>58</v>
      </c>
      <c r="T98" s="277"/>
      <c r="U98" s="264"/>
      <c r="V98" s="264"/>
      <c r="W98" s="264"/>
      <c r="X98" s="264"/>
      <c r="Y98" s="264"/>
    </row>
    <row r="99" spans="1:25" ht="12.75">
      <c r="A99" s="70">
        <f t="shared" si="16"/>
        <v>25</v>
      </c>
      <c r="B99" s="11" t="s">
        <v>204</v>
      </c>
      <c r="C99" s="29" t="s">
        <v>179</v>
      </c>
      <c r="D99" s="14" t="s">
        <v>230</v>
      </c>
      <c r="E99" s="191" t="s">
        <v>183</v>
      </c>
      <c r="F99" s="367">
        <f>IF(ISTEXT(E99),VLOOKUP($E99,ResultSam!$D$3:$F$105,2),0)</f>
        <v>10</v>
      </c>
      <c r="G99" s="283">
        <f>IF(ISTEXT(E99),VLOOKUP($E99,ResultSam!$D$3:$F$105,3),0)</f>
        <v>31</v>
      </c>
      <c r="H99" s="298"/>
      <c r="I99" s="299"/>
      <c r="J99" s="30"/>
      <c r="K99" s="13"/>
      <c r="L99" s="343">
        <f>IF(ISTEXT(E99),VLOOKUP($E99,ResultDim!$D$3:$F$105,2),0)</f>
        <v>7</v>
      </c>
      <c r="M99" s="30">
        <f>IF(ISTEXT(E99),VLOOKUP($E99,ResultDim!$D$3:$F$105,3),0)</f>
        <v>36</v>
      </c>
      <c r="N99" s="298"/>
      <c r="O99" s="299"/>
      <c r="P99" s="13"/>
      <c r="Q99" s="13"/>
      <c r="R99" s="317">
        <f t="shared" si="17"/>
        <v>17</v>
      </c>
      <c r="S99" s="317">
        <f t="shared" si="18"/>
        <v>67</v>
      </c>
      <c r="T99" s="277"/>
      <c r="U99" s="264"/>
      <c r="V99" s="264"/>
      <c r="W99" s="264"/>
      <c r="X99" s="264"/>
      <c r="Y99" s="264"/>
    </row>
    <row r="100" spans="1:25" ht="13.5" thickBot="1">
      <c r="A100" s="74">
        <f t="shared" si="16"/>
        <v>26</v>
      </c>
      <c r="B100" s="11" t="s">
        <v>204</v>
      </c>
      <c r="C100" s="29" t="s">
        <v>180</v>
      </c>
      <c r="D100" s="14" t="s">
        <v>231</v>
      </c>
      <c r="E100" s="191" t="s">
        <v>181</v>
      </c>
      <c r="F100" s="367">
        <f>IF(ISTEXT(E100),VLOOKUP($E100,ResultSam!$D$3:$F$105,2),0)</f>
        <v>5</v>
      </c>
      <c r="G100" s="283">
        <f>IF(ISTEXT(E100),VLOOKUP($E100,ResultSam!$D$3:$F$105,3),0)</f>
        <v>30</v>
      </c>
      <c r="H100" s="298"/>
      <c r="I100" s="299"/>
      <c r="J100" s="30"/>
      <c r="K100" s="13"/>
      <c r="L100" s="343">
        <f>IF(ISTEXT(E100),VLOOKUP($E100,ResultDim!$D$3:$F$105,2),0)</f>
        <v>4</v>
      </c>
      <c r="M100" s="30">
        <f>IF(ISTEXT(E100),VLOOKUP($E100,ResultDim!$D$3:$F$105,3),0)</f>
        <v>31</v>
      </c>
      <c r="N100" s="298"/>
      <c r="O100" s="299"/>
      <c r="P100" s="13"/>
      <c r="Q100" s="13"/>
      <c r="R100" s="317">
        <f t="shared" si="17"/>
        <v>9</v>
      </c>
      <c r="S100" s="317">
        <f t="shared" si="18"/>
        <v>61</v>
      </c>
      <c r="T100" s="277"/>
      <c r="U100" s="264"/>
      <c r="V100" s="264"/>
      <c r="W100" s="264"/>
      <c r="X100" s="264"/>
      <c r="Y100" s="264"/>
    </row>
    <row r="101" spans="1:25" s="78" customFormat="1" ht="12.75">
      <c r="A101" s="65">
        <f t="shared" si="16"/>
        <v>27</v>
      </c>
      <c r="B101" s="77" t="s">
        <v>235</v>
      </c>
      <c r="C101" s="77" t="s">
        <v>236</v>
      </c>
      <c r="D101" s="79" t="s">
        <v>230</v>
      </c>
      <c r="E101" s="151" t="s">
        <v>237</v>
      </c>
      <c r="F101" s="377"/>
      <c r="G101" s="284"/>
      <c r="H101" s="300"/>
      <c r="I101" s="301"/>
      <c r="J101" s="80"/>
      <c r="K101" s="79"/>
      <c r="L101" s="364">
        <f>IF(ISTEXT(E101),VLOOKUP($E101,ResultDim!$D$3:$F$105,2),0)</f>
        <v>8</v>
      </c>
      <c r="M101" s="80">
        <f>IF(ISTEXT(E101),VLOOKUP($E101,ResultDim!$D$3:$F$105,3),0)</f>
        <v>35</v>
      </c>
      <c r="N101" s="300"/>
      <c r="O101" s="301"/>
      <c r="P101" s="79"/>
      <c r="Q101" s="79"/>
      <c r="R101" s="316">
        <f t="shared" si="17"/>
        <v>8</v>
      </c>
      <c r="S101" s="316">
        <f t="shared" si="18"/>
        <v>35</v>
      </c>
      <c r="T101" s="277"/>
      <c r="U101" s="264"/>
      <c r="V101" s="264"/>
      <c r="W101" s="264"/>
      <c r="X101" s="264"/>
      <c r="Y101" s="264"/>
    </row>
    <row r="102" spans="3:17" ht="12.75">
      <c r="C102" s="125" t="s">
        <v>232</v>
      </c>
      <c r="D102" s="14">
        <f>COUNTIF(D4:D101,"F")</f>
        <v>26</v>
      </c>
      <c r="E102" s="1">
        <f>COUNTA(E4:E101)</f>
        <v>97</v>
      </c>
      <c r="F102" s="1">
        <f>COUNTA(F4:F101)</f>
        <v>97</v>
      </c>
      <c r="G102" s="1">
        <f>COUNTA(G4:G101)</f>
        <v>97</v>
      </c>
      <c r="H102" s="1"/>
      <c r="I102" s="1"/>
      <c r="J102" s="1"/>
      <c r="K102" s="1"/>
      <c r="L102" s="1">
        <f>COUNTA(L4:L101)</f>
        <v>97</v>
      </c>
      <c r="M102" s="1">
        <f>COUNTA(M4:M101)</f>
        <v>97</v>
      </c>
      <c r="N102" s="1"/>
      <c r="O102" s="1"/>
      <c r="P102" s="1"/>
      <c r="Q102" s="1"/>
    </row>
    <row r="103" spans="3:17" ht="12.75">
      <c r="C103" s="125" t="s">
        <v>233</v>
      </c>
      <c r="D103" s="14">
        <f>COUNTIF(D4:D101,"H")</f>
        <v>71</v>
      </c>
      <c r="F103" s="14"/>
      <c r="G103" s="14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3:17" ht="12.75">
      <c r="C104" s="125" t="s">
        <v>234</v>
      </c>
      <c r="D104">
        <f>D102+D103</f>
        <v>97</v>
      </c>
      <c r="F104" s="14"/>
      <c r="G104" s="14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6:17" ht="12.75">
      <c r="F105" s="14"/>
      <c r="G105" s="14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6:17" ht="12.75">
      <c r="F106" s="14"/>
      <c r="G106" s="14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6:17" ht="12.75">
      <c r="F107" s="14"/>
      <c r="G107" s="14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6:17" ht="12.75">
      <c r="F108" s="14"/>
      <c r="G108" s="14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6:17" ht="12.75">
      <c r="F109" s="14"/>
      <c r="G109" s="14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6:17" ht="12.75">
      <c r="F110" s="14"/>
      <c r="G110" s="14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6:17" ht="12.75">
      <c r="F111" s="14"/>
      <c r="G111" s="14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6:17" ht="12.75">
      <c r="F112" s="14"/>
      <c r="G112" s="14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6:17" ht="12.75">
      <c r="F113" s="14"/>
      <c r="G113" s="14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6:17" ht="12.75">
      <c r="F114" s="14"/>
      <c r="G114" s="14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6:17" ht="12.75">
      <c r="F115" s="14"/>
      <c r="G115" s="14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6:17" ht="12.75">
      <c r="F116" s="14"/>
      <c r="G116" s="14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6:17" ht="12.75">
      <c r="F117" s="14"/>
      <c r="G117" s="14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6:17" ht="12.75">
      <c r="F118" s="14"/>
      <c r="G118" s="14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6:17" ht="12.75">
      <c r="F119" s="14"/>
      <c r="G119" s="14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6:17" ht="12.75">
      <c r="F120" s="14"/>
      <c r="G120" s="14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6:17" ht="12.75">
      <c r="F121" s="14"/>
      <c r="G121" s="14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6:17" ht="12.75">
      <c r="F122" s="14"/>
      <c r="G122" s="14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6:17" ht="12.75">
      <c r="F123" s="14"/>
      <c r="G123" s="14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6:17" ht="12.75">
      <c r="F124" s="14"/>
      <c r="G124" s="14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6:17" ht="12.75">
      <c r="F125" s="14"/>
      <c r="G125" s="14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6:17" ht="12.75">
      <c r="F126" s="14"/>
      <c r="G126" s="14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6:17" ht="12.75">
      <c r="F127" s="14"/>
      <c r="G127" s="14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6:17" ht="12.75">
      <c r="F128" s="14"/>
      <c r="G128" s="14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6:17" ht="12.75">
      <c r="F129" s="14"/>
      <c r="G129" s="14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6:17" ht="12.75">
      <c r="F130" s="14"/>
      <c r="G130" s="14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6:17" ht="12.75">
      <c r="F131" s="14"/>
      <c r="G131" s="14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6:17" ht="12.75">
      <c r="F132" s="14"/>
      <c r="G132" s="14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6:17" ht="12.75">
      <c r="F133" s="14"/>
      <c r="G133" s="14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6:17" ht="12.75">
      <c r="F134" s="14"/>
      <c r="G134" s="14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6:17" ht="12.75">
      <c r="F135" s="14"/>
      <c r="G135" s="14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6:17" ht="12.75">
      <c r="F136" s="14"/>
      <c r="G136" s="14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6:17" ht="12.75">
      <c r="F137" s="14"/>
      <c r="G137" s="14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6:17" ht="12.75">
      <c r="F138" s="14"/>
      <c r="G138" s="14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6:17" ht="12.75">
      <c r="F139" s="14"/>
      <c r="G139" s="14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6:17" ht="12.75">
      <c r="F140" s="14"/>
      <c r="G140" s="14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6:17" ht="12.75">
      <c r="F141" s="14"/>
      <c r="G141" s="14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6:17" ht="12.75">
      <c r="F142" s="14"/>
      <c r="G142" s="14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6:17" ht="12.75">
      <c r="F143" s="14"/>
      <c r="G143" s="14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6:17" ht="12.75">
      <c r="F144" s="14"/>
      <c r="G144" s="14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6:17" ht="12.75">
      <c r="F145" s="14"/>
      <c r="G145" s="14"/>
      <c r="H145" s="1"/>
      <c r="I145" s="1"/>
      <c r="J145" s="1"/>
      <c r="K145" s="1"/>
      <c r="L145" s="1"/>
      <c r="M145" s="1"/>
      <c r="N145" s="1"/>
      <c r="O145" s="1"/>
      <c r="P145" s="1"/>
      <c r="Q145" s="1"/>
    </row>
  </sheetData>
  <sheetProtection/>
  <mergeCells count="311">
    <mergeCell ref="X72:X74"/>
    <mergeCell ref="Y72:Y74"/>
    <mergeCell ref="T1:Y1"/>
    <mergeCell ref="X61:X63"/>
    <mergeCell ref="Y61:Y63"/>
    <mergeCell ref="X64:X67"/>
    <mergeCell ref="Y64:Y67"/>
    <mergeCell ref="X68:X71"/>
    <mergeCell ref="Y68:Y71"/>
    <mergeCell ref="X50:X52"/>
    <mergeCell ref="Y50:Y52"/>
    <mergeCell ref="X53:X56"/>
    <mergeCell ref="Y53:Y56"/>
    <mergeCell ref="X57:X60"/>
    <mergeCell ref="Y57:Y60"/>
    <mergeCell ref="X39:X41"/>
    <mergeCell ref="Y39:Y41"/>
    <mergeCell ref="X42:X45"/>
    <mergeCell ref="Y42:Y45"/>
    <mergeCell ref="X46:X49"/>
    <mergeCell ref="Y46:Y49"/>
    <mergeCell ref="X27:X30"/>
    <mergeCell ref="Y27:Y30"/>
    <mergeCell ref="X31:X34"/>
    <mergeCell ref="Y31:Y34"/>
    <mergeCell ref="X35:X38"/>
    <mergeCell ref="Y35:Y38"/>
    <mergeCell ref="X16:X18"/>
    <mergeCell ref="Y16:Y18"/>
    <mergeCell ref="X19:X22"/>
    <mergeCell ref="Y19:Y22"/>
    <mergeCell ref="X23:X26"/>
    <mergeCell ref="Y23:Y26"/>
    <mergeCell ref="X2:Y2"/>
    <mergeCell ref="X4:X7"/>
    <mergeCell ref="Y4:Y7"/>
    <mergeCell ref="X8:X11"/>
    <mergeCell ref="Y8:Y11"/>
    <mergeCell ref="X12:X15"/>
    <mergeCell ref="Y12:Y15"/>
    <mergeCell ref="V64:V67"/>
    <mergeCell ref="W64:W67"/>
    <mergeCell ref="V68:V71"/>
    <mergeCell ref="W68:W71"/>
    <mergeCell ref="V72:V74"/>
    <mergeCell ref="W72:W74"/>
    <mergeCell ref="V53:V56"/>
    <mergeCell ref="W53:W56"/>
    <mergeCell ref="V57:V60"/>
    <mergeCell ref="W57:W60"/>
    <mergeCell ref="V61:V63"/>
    <mergeCell ref="W61:W63"/>
    <mergeCell ref="V42:V45"/>
    <mergeCell ref="W42:W45"/>
    <mergeCell ref="V46:V49"/>
    <mergeCell ref="W46:W49"/>
    <mergeCell ref="V50:V52"/>
    <mergeCell ref="W50:W52"/>
    <mergeCell ref="V31:V34"/>
    <mergeCell ref="W31:W34"/>
    <mergeCell ref="V35:V38"/>
    <mergeCell ref="W35:W38"/>
    <mergeCell ref="V39:V41"/>
    <mergeCell ref="W39:W41"/>
    <mergeCell ref="W16:W18"/>
    <mergeCell ref="V19:V22"/>
    <mergeCell ref="W19:W22"/>
    <mergeCell ref="V23:V26"/>
    <mergeCell ref="W23:W26"/>
    <mergeCell ref="V27:V30"/>
    <mergeCell ref="W27:W30"/>
    <mergeCell ref="T72:T74"/>
    <mergeCell ref="U72:U74"/>
    <mergeCell ref="V2:W2"/>
    <mergeCell ref="V4:V7"/>
    <mergeCell ref="W4:W7"/>
    <mergeCell ref="V8:V11"/>
    <mergeCell ref="W8:W11"/>
    <mergeCell ref="V12:V15"/>
    <mergeCell ref="W12:W15"/>
    <mergeCell ref="V16:V18"/>
    <mergeCell ref="T61:T63"/>
    <mergeCell ref="U61:U63"/>
    <mergeCell ref="T64:T67"/>
    <mergeCell ref="U64:U67"/>
    <mergeCell ref="T68:T71"/>
    <mergeCell ref="U68:U71"/>
    <mergeCell ref="T50:T52"/>
    <mergeCell ref="U50:U52"/>
    <mergeCell ref="T53:T56"/>
    <mergeCell ref="U53:U56"/>
    <mergeCell ref="T57:T60"/>
    <mergeCell ref="U57:U60"/>
    <mergeCell ref="T39:T41"/>
    <mergeCell ref="U39:U41"/>
    <mergeCell ref="T42:T45"/>
    <mergeCell ref="U42:U45"/>
    <mergeCell ref="T46:T49"/>
    <mergeCell ref="U46:U49"/>
    <mergeCell ref="T27:T30"/>
    <mergeCell ref="U27:U30"/>
    <mergeCell ref="T31:T34"/>
    <mergeCell ref="U31:U34"/>
    <mergeCell ref="T35:T38"/>
    <mergeCell ref="U35:U38"/>
    <mergeCell ref="T16:T18"/>
    <mergeCell ref="U16:U18"/>
    <mergeCell ref="T19:T22"/>
    <mergeCell ref="U19:U22"/>
    <mergeCell ref="T23:T26"/>
    <mergeCell ref="U23:U26"/>
    <mergeCell ref="T2:U2"/>
    <mergeCell ref="T4:T7"/>
    <mergeCell ref="U4:U7"/>
    <mergeCell ref="T8:T11"/>
    <mergeCell ref="U8:U11"/>
    <mergeCell ref="T12:T15"/>
    <mergeCell ref="U12:U15"/>
    <mergeCell ref="I68:I71"/>
    <mergeCell ref="J68:J71"/>
    <mergeCell ref="K68:K71"/>
    <mergeCell ref="N68:N71"/>
    <mergeCell ref="R72:R74"/>
    <mergeCell ref="S72:S74"/>
    <mergeCell ref="Q68:Q71"/>
    <mergeCell ref="R68:R71"/>
    <mergeCell ref="S68:S71"/>
    <mergeCell ref="O68:O71"/>
    <mergeCell ref="P68:P71"/>
    <mergeCell ref="Q64:Q67"/>
    <mergeCell ref="H72:H74"/>
    <mergeCell ref="I72:I74"/>
    <mergeCell ref="J72:J74"/>
    <mergeCell ref="K72:K74"/>
    <mergeCell ref="Q72:Q74"/>
    <mergeCell ref="N72:N74"/>
    <mergeCell ref="O72:O74"/>
    <mergeCell ref="P72:P74"/>
    <mergeCell ref="H68:H71"/>
    <mergeCell ref="S61:S63"/>
    <mergeCell ref="H64:H67"/>
    <mergeCell ref="I64:I67"/>
    <mergeCell ref="J64:J67"/>
    <mergeCell ref="K64:K67"/>
    <mergeCell ref="N64:N67"/>
    <mergeCell ref="O64:O67"/>
    <mergeCell ref="P64:P67"/>
    <mergeCell ref="R64:R67"/>
    <mergeCell ref="S64:S67"/>
    <mergeCell ref="N61:N63"/>
    <mergeCell ref="O61:O63"/>
    <mergeCell ref="P61:P63"/>
    <mergeCell ref="Q61:Q63"/>
    <mergeCell ref="R61:R63"/>
    <mergeCell ref="Q57:Q60"/>
    <mergeCell ref="R57:R60"/>
    <mergeCell ref="H61:H63"/>
    <mergeCell ref="I61:I63"/>
    <mergeCell ref="J61:J63"/>
    <mergeCell ref="K61:K63"/>
    <mergeCell ref="Q53:Q56"/>
    <mergeCell ref="R53:R56"/>
    <mergeCell ref="S53:S56"/>
    <mergeCell ref="H57:H60"/>
    <mergeCell ref="I57:I60"/>
    <mergeCell ref="J57:J60"/>
    <mergeCell ref="K57:K60"/>
    <mergeCell ref="N57:N60"/>
    <mergeCell ref="O57:O60"/>
    <mergeCell ref="P57:P60"/>
    <mergeCell ref="Q50:Q52"/>
    <mergeCell ref="S46:S49"/>
    <mergeCell ref="S57:S60"/>
    <mergeCell ref="H53:H56"/>
    <mergeCell ref="I53:I56"/>
    <mergeCell ref="J53:J56"/>
    <mergeCell ref="K53:K56"/>
    <mergeCell ref="N53:N56"/>
    <mergeCell ref="O53:O56"/>
    <mergeCell ref="P53:P56"/>
    <mergeCell ref="P42:P45"/>
    <mergeCell ref="R42:R45"/>
    <mergeCell ref="S42:S45"/>
    <mergeCell ref="H50:H52"/>
    <mergeCell ref="I50:I52"/>
    <mergeCell ref="J50:J52"/>
    <mergeCell ref="K50:K52"/>
    <mergeCell ref="N50:N52"/>
    <mergeCell ref="O50:O52"/>
    <mergeCell ref="P50:P52"/>
    <mergeCell ref="Q39:Q41"/>
    <mergeCell ref="R39:R41"/>
    <mergeCell ref="R50:R52"/>
    <mergeCell ref="S50:S52"/>
    <mergeCell ref="H42:H45"/>
    <mergeCell ref="I42:I45"/>
    <mergeCell ref="J42:J45"/>
    <mergeCell ref="K42:K45"/>
    <mergeCell ref="N42:N45"/>
    <mergeCell ref="O42:O45"/>
    <mergeCell ref="Q46:Q49"/>
    <mergeCell ref="R46:R49"/>
    <mergeCell ref="Q42:Q45"/>
    <mergeCell ref="O35:O38"/>
    <mergeCell ref="P35:P38"/>
    <mergeCell ref="Q35:Q38"/>
    <mergeCell ref="R35:R38"/>
    <mergeCell ref="P46:P49"/>
    <mergeCell ref="O39:O41"/>
    <mergeCell ref="P39:P41"/>
    <mergeCell ref="P31:P34"/>
    <mergeCell ref="S35:S38"/>
    <mergeCell ref="H39:H41"/>
    <mergeCell ref="I39:I41"/>
    <mergeCell ref="J39:J41"/>
    <mergeCell ref="K39:K41"/>
    <mergeCell ref="N39:N41"/>
    <mergeCell ref="S39:S41"/>
    <mergeCell ref="H35:H38"/>
    <mergeCell ref="I35:I38"/>
    <mergeCell ref="S31:S34"/>
    <mergeCell ref="S16:S18"/>
    <mergeCell ref="R19:R22"/>
    <mergeCell ref="S19:S22"/>
    <mergeCell ref="R16:R18"/>
    <mergeCell ref="K35:K38"/>
    <mergeCell ref="N35:N38"/>
    <mergeCell ref="Q31:Q34"/>
    <mergeCell ref="R31:R34"/>
    <mergeCell ref="K31:K34"/>
    <mergeCell ref="Q27:Q30"/>
    <mergeCell ref="R27:R30"/>
    <mergeCell ref="S27:S30"/>
    <mergeCell ref="N19:N22"/>
    <mergeCell ref="O19:O22"/>
    <mergeCell ref="P19:P22"/>
    <mergeCell ref="Q19:Q22"/>
    <mergeCell ref="P27:P30"/>
    <mergeCell ref="P23:P26"/>
    <mergeCell ref="P16:P18"/>
    <mergeCell ref="Q16:Q18"/>
    <mergeCell ref="H19:H22"/>
    <mergeCell ref="I19:I22"/>
    <mergeCell ref="J19:J22"/>
    <mergeCell ref="K19:K22"/>
    <mergeCell ref="H16:H18"/>
    <mergeCell ref="I16:I18"/>
    <mergeCell ref="J16:J18"/>
    <mergeCell ref="K16:K18"/>
    <mergeCell ref="N16:N18"/>
    <mergeCell ref="O16:O18"/>
    <mergeCell ref="P8:P11"/>
    <mergeCell ref="Q8:Q11"/>
    <mergeCell ref="H12:H15"/>
    <mergeCell ref="I12:I15"/>
    <mergeCell ref="J12:J15"/>
    <mergeCell ref="K12:K15"/>
    <mergeCell ref="N12:N15"/>
    <mergeCell ref="O12:O15"/>
    <mergeCell ref="P12:P15"/>
    <mergeCell ref="Q12:Q15"/>
    <mergeCell ref="Q4:Q7"/>
    <mergeCell ref="R4:R7"/>
    <mergeCell ref="N8:N11"/>
    <mergeCell ref="O8:O11"/>
    <mergeCell ref="F2:K2"/>
    <mergeCell ref="L2:Q2"/>
    <mergeCell ref="H8:H11"/>
    <mergeCell ref="I8:I11"/>
    <mergeCell ref="J8:J11"/>
    <mergeCell ref="K8:K11"/>
    <mergeCell ref="S8:S11"/>
    <mergeCell ref="R12:R15"/>
    <mergeCell ref="R2:S2"/>
    <mergeCell ref="H4:H7"/>
    <mergeCell ref="I4:I7"/>
    <mergeCell ref="J4:J7"/>
    <mergeCell ref="K4:K7"/>
    <mergeCell ref="N4:N7"/>
    <mergeCell ref="O4:O7"/>
    <mergeCell ref="P4:P7"/>
    <mergeCell ref="H23:H26"/>
    <mergeCell ref="I23:I26"/>
    <mergeCell ref="H27:H30"/>
    <mergeCell ref="I27:I30"/>
    <mergeCell ref="S4:S7"/>
    <mergeCell ref="Q23:Q26"/>
    <mergeCell ref="R23:R26"/>
    <mergeCell ref="S23:S26"/>
    <mergeCell ref="S12:S15"/>
    <mergeCell ref="R8:R11"/>
    <mergeCell ref="H46:H49"/>
    <mergeCell ref="I46:I49"/>
    <mergeCell ref="J46:J49"/>
    <mergeCell ref="K46:K49"/>
    <mergeCell ref="J27:J30"/>
    <mergeCell ref="K27:K30"/>
    <mergeCell ref="H31:H34"/>
    <mergeCell ref="I31:I34"/>
    <mergeCell ref="J31:J34"/>
    <mergeCell ref="J35:J38"/>
    <mergeCell ref="J23:J26"/>
    <mergeCell ref="K23:K26"/>
    <mergeCell ref="N23:N26"/>
    <mergeCell ref="O23:O26"/>
    <mergeCell ref="N46:N49"/>
    <mergeCell ref="O46:O49"/>
    <mergeCell ref="N27:N30"/>
    <mergeCell ref="O27:O30"/>
    <mergeCell ref="N31:N34"/>
    <mergeCell ref="O31:O34"/>
  </mergeCells>
  <printOptions horizontalCentered="1"/>
  <pageMargins left="0.31496062992125984" right="0.03937007874015748" top="0.5905511811023623" bottom="0" header="0" footer="0"/>
  <pageSetup fitToHeight="1" fitToWidth="1" horizontalDpi="300" verticalDpi="300" orientation="portrait" paperSize="9" scale="58" r:id="rId1"/>
  <headerFooter alignWithMargins="0">
    <oddHeader>&amp;C&amp;"Arial,Gras"&amp;12Inter-Regional ASPTT des 17 et 18  SEPTEMBRE 2011
Le Chambon-sur-Lignon&amp;RPage &amp;P sur &amp;N</oddHeader>
    <oddFooter>&amp;L&amp;F&amp;C&amp;D&amp;R&amp;A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view="pageLayout" workbookViewId="0" topLeftCell="A1">
      <selection activeCell="U7" sqref="U7"/>
    </sheetView>
  </sheetViews>
  <sheetFormatPr defaultColWidth="11.421875" defaultRowHeight="12.75"/>
  <cols>
    <col min="1" max="1" width="5.140625" style="0" customWidth="1"/>
    <col min="2" max="2" width="5.140625" style="1" customWidth="1"/>
    <col min="3" max="3" width="10.140625" style="0" customWidth="1"/>
    <col min="4" max="4" width="19.8515625" style="0" customWidth="1"/>
    <col min="5" max="7" width="8.421875" style="1" customWidth="1"/>
    <col min="8" max="10" width="8.421875" style="0" customWidth="1"/>
    <col min="11" max="12" width="5.140625" style="0" customWidth="1"/>
    <col min="13" max="13" width="19.421875" style="0" customWidth="1"/>
    <col min="14" max="14" width="8.00390625" style="1" customWidth="1"/>
    <col min="15" max="17" width="8.00390625" style="0" customWidth="1"/>
    <col min="18" max="16384" width="5.140625" style="0" customWidth="1"/>
  </cols>
  <sheetData>
    <row r="1" spans="2:17" ht="18">
      <c r="B1" s="248" t="s">
        <v>373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2:17" ht="13.5" customHeight="1">
      <c r="B2" s="219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2:17" ht="12.75">
      <c r="L3" s="391" t="s">
        <v>238</v>
      </c>
      <c r="M3" s="214" t="s">
        <v>239</v>
      </c>
      <c r="N3" s="260">
        <v>1</v>
      </c>
      <c r="O3" s="260">
        <v>2</v>
      </c>
      <c r="P3" s="260">
        <v>3</v>
      </c>
      <c r="Q3" s="260">
        <v>4</v>
      </c>
    </row>
    <row r="4" spans="1:17" s="22" customFormat="1" ht="48.75" customHeight="1">
      <c r="A4" s="29"/>
      <c r="B4" s="107" t="s">
        <v>3</v>
      </c>
      <c r="C4" s="20" t="s">
        <v>4</v>
      </c>
      <c r="D4" s="21" t="s">
        <v>371</v>
      </c>
      <c r="E4" s="8" t="s">
        <v>101</v>
      </c>
      <c r="F4" s="8" t="s">
        <v>102</v>
      </c>
      <c r="G4" s="8" t="s">
        <v>251</v>
      </c>
      <c r="H4" s="8" t="s">
        <v>252</v>
      </c>
      <c r="I4" s="8" t="s">
        <v>245</v>
      </c>
      <c r="J4" s="8" t="s">
        <v>246</v>
      </c>
      <c r="K4" s="261"/>
      <c r="L4" s="390"/>
      <c r="M4" s="21" t="s">
        <v>371</v>
      </c>
      <c r="N4" s="273" t="s">
        <v>251</v>
      </c>
      <c r="O4" s="258" t="s">
        <v>252</v>
      </c>
      <c r="P4" s="259" t="s">
        <v>245</v>
      </c>
      <c r="Q4" s="259" t="s">
        <v>246</v>
      </c>
    </row>
    <row r="5" spans="1:17" ht="12.75">
      <c r="A5" s="382" t="s">
        <v>366</v>
      </c>
      <c r="B5" s="13">
        <v>1</v>
      </c>
      <c r="C5" s="44" t="str">
        <f aca="true" t="shared" si="0" ref="C5:C18">VLOOKUP($B5,Base_Resultat,2)</f>
        <v>H 1 74</v>
      </c>
      <c r="D5" s="12" t="str">
        <f aca="true" t="shared" si="1" ref="D5:D18">VLOOKUP($B5,Base_Resultat,3)</f>
        <v>ANNECY 1/1</v>
      </c>
      <c r="E5" s="13">
        <f aca="true" t="shared" si="2" ref="E5:E18">VLOOKUP($B5,Base_Resultat,8)</f>
        <v>39</v>
      </c>
      <c r="F5" s="13">
        <f aca="true" t="shared" si="3" ref="F5:F18">VLOOKUP($B5,Base_Resultat,14)</f>
        <v>28</v>
      </c>
      <c r="G5" s="13">
        <f aca="true" t="shared" si="4" ref="G5:G18">F5+E5</f>
        <v>67</v>
      </c>
      <c r="H5" s="13">
        <f>VLOOKUP($B5,Base_Resultat,20)</f>
        <v>70</v>
      </c>
      <c r="I5" s="13">
        <f>VLOOKUP($B5,Base_Resultat,22)</f>
        <v>0</v>
      </c>
      <c r="J5" s="13">
        <f>VLOOKUP($B5,Base_Resultat,24)</f>
        <v>3</v>
      </c>
      <c r="K5" s="257"/>
      <c r="L5" s="260">
        <v>1</v>
      </c>
      <c r="M5" s="216" t="s">
        <v>63</v>
      </c>
      <c r="N5" s="274">
        <f>VLOOKUP($M5,$D$5:$M$18,4)</f>
        <v>135</v>
      </c>
      <c r="O5" s="25">
        <f>VLOOKUP($M5,$D$5:$M$18,5)</f>
        <v>169</v>
      </c>
      <c r="P5" s="25">
        <f>VLOOKUP($M5,$D$5:$M$18,6)</f>
        <v>17</v>
      </c>
      <c r="Q5" s="25">
        <f>VLOOKUP($M5,$D$5:$M$18,7)</f>
        <v>17</v>
      </c>
    </row>
    <row r="6" spans="1:17" ht="12.75">
      <c r="A6" s="383"/>
      <c r="B6" s="13">
        <v>2</v>
      </c>
      <c r="C6" s="44" t="str">
        <f t="shared" si="0"/>
        <v>H 1 63</v>
      </c>
      <c r="D6" s="50" t="str">
        <f t="shared" si="1"/>
        <v>CLERMONT 1/1</v>
      </c>
      <c r="E6" s="13">
        <f t="shared" si="2"/>
        <v>44</v>
      </c>
      <c r="F6" s="13">
        <f t="shared" si="3"/>
        <v>39</v>
      </c>
      <c r="G6" s="13">
        <f t="shared" si="4"/>
        <v>83</v>
      </c>
      <c r="H6" s="13">
        <f>VLOOKUP($B6,Base_Resultat,20)</f>
        <v>106</v>
      </c>
      <c r="I6" s="13">
        <f>VLOOKUP($B6,Base_Resultat,22)</f>
        <v>10</v>
      </c>
      <c r="J6" s="13">
        <f>VLOOKUP($B6,Base_Resultat,24)</f>
        <v>13</v>
      </c>
      <c r="K6" s="257"/>
      <c r="L6" s="260">
        <v>2</v>
      </c>
      <c r="M6" s="217" t="s">
        <v>42</v>
      </c>
      <c r="N6" s="274">
        <f>VLOOKUP(M6,D$5:G$18,4)</f>
        <v>131</v>
      </c>
      <c r="O6" s="25">
        <f aca="true" t="shared" si="5" ref="O6:O18">VLOOKUP($M6,$D$5:$M$18,5)</f>
        <v>160</v>
      </c>
      <c r="P6" s="25">
        <f aca="true" t="shared" si="6" ref="P6:P18">VLOOKUP($M6,$D$5:$M$18,6)</f>
        <v>13</v>
      </c>
      <c r="Q6" s="25">
        <f aca="true" t="shared" si="7" ref="Q6:Q18">VLOOKUP($M6,$D$5:$M$18,7)</f>
        <v>16</v>
      </c>
    </row>
    <row r="7" spans="1:17" ht="12.75">
      <c r="A7" s="383"/>
      <c r="B7" s="13">
        <v>3</v>
      </c>
      <c r="C7" s="16" t="str">
        <f t="shared" si="0"/>
        <v>H 2 63</v>
      </c>
      <c r="D7" s="51" t="str">
        <f t="shared" si="1"/>
        <v>CLERMONT 2/1</v>
      </c>
      <c r="E7" s="13">
        <f t="shared" si="2"/>
        <v>29</v>
      </c>
      <c r="F7" s="13">
        <f t="shared" si="3"/>
        <v>28</v>
      </c>
      <c r="G7" s="13">
        <f t="shared" si="4"/>
        <v>57</v>
      </c>
      <c r="H7" s="13">
        <f>VLOOKUP($B7,Base_Resultat,20)</f>
        <v>67</v>
      </c>
      <c r="I7" s="13">
        <f>VLOOKUP($B7,Base_Resultat,22)</f>
        <v>8</v>
      </c>
      <c r="J7" s="13">
        <f>VLOOKUP($B7,Base_Resultat,24)</f>
        <v>2</v>
      </c>
      <c r="K7" s="257"/>
      <c r="L7" s="260">
        <v>3</v>
      </c>
      <c r="M7" s="45" t="s">
        <v>37</v>
      </c>
      <c r="N7" s="274">
        <f>VLOOKUP(M7,D$5:G$18,4)</f>
        <v>111</v>
      </c>
      <c r="O7" s="25">
        <f t="shared" si="5"/>
        <v>137</v>
      </c>
      <c r="P7" s="25">
        <f t="shared" si="6"/>
        <v>10</v>
      </c>
      <c r="Q7" s="25">
        <f t="shared" si="7"/>
        <v>16</v>
      </c>
    </row>
    <row r="8" spans="1:17" ht="12.75">
      <c r="A8" s="383"/>
      <c r="B8" s="13">
        <v>5</v>
      </c>
      <c r="C8" s="29" t="str">
        <f t="shared" si="0"/>
        <v>H 1 38</v>
      </c>
      <c r="D8" s="12" t="str">
        <f t="shared" si="1"/>
        <v>GRENOBLE 1/1</v>
      </c>
      <c r="E8" s="13">
        <f t="shared" si="2"/>
        <v>30</v>
      </c>
      <c r="F8" s="13">
        <f t="shared" si="3"/>
        <v>34</v>
      </c>
      <c r="G8" s="13">
        <f t="shared" si="4"/>
        <v>64</v>
      </c>
      <c r="H8" s="13">
        <f>VLOOKUP($B8,Base_Resultat,20)</f>
        <v>71</v>
      </c>
      <c r="I8" s="13">
        <f>VLOOKUP($B8,Base_Resultat,22)</f>
        <v>7</v>
      </c>
      <c r="J8" s="13">
        <f>VLOOKUP($B8,Base_Resultat,24)</f>
        <v>0</v>
      </c>
      <c r="K8" s="257"/>
      <c r="L8" s="260">
        <v>4</v>
      </c>
      <c r="M8" s="23" t="s">
        <v>72</v>
      </c>
      <c r="N8" s="274">
        <f>VLOOKUP(M8,D$5:G$18,4)</f>
        <v>99</v>
      </c>
      <c r="O8" s="25">
        <f t="shared" si="5"/>
        <v>111</v>
      </c>
      <c r="P8" s="25">
        <f t="shared" si="6"/>
        <v>4</v>
      </c>
      <c r="Q8" s="25">
        <f t="shared" si="7"/>
        <v>8</v>
      </c>
    </row>
    <row r="9" spans="1:17" ht="12.75">
      <c r="A9" s="383"/>
      <c r="B9" s="13">
        <v>6</v>
      </c>
      <c r="C9" s="11" t="str">
        <f t="shared" si="0"/>
        <v>H 1 43</v>
      </c>
      <c r="D9" s="43" t="str">
        <f t="shared" si="1"/>
        <v>HAUTE LOIRE 1/1</v>
      </c>
      <c r="E9" s="13">
        <f t="shared" si="2"/>
        <v>58</v>
      </c>
      <c r="F9" s="13">
        <f t="shared" si="3"/>
        <v>53</v>
      </c>
      <c r="G9" s="13">
        <f t="shared" si="4"/>
        <v>111</v>
      </c>
      <c r="H9" s="13">
        <f>VLOOKUP($B9,Base_Resultat,20)</f>
        <v>137</v>
      </c>
      <c r="I9" s="13">
        <f>VLOOKUP($B9,Base_Resultat,22)</f>
        <v>10</v>
      </c>
      <c r="J9" s="13">
        <f>VLOOKUP($B9,Base_Resultat,24)</f>
        <v>16</v>
      </c>
      <c r="K9" s="257"/>
      <c r="L9" s="260">
        <v>5</v>
      </c>
      <c r="M9" s="50" t="s">
        <v>86</v>
      </c>
      <c r="N9" s="274">
        <f>VLOOKUP(M9,D$5:G$18,4)</f>
        <v>96</v>
      </c>
      <c r="O9" s="25">
        <f t="shared" si="5"/>
        <v>118</v>
      </c>
      <c r="P9" s="25">
        <f t="shared" si="6"/>
        <v>9</v>
      </c>
      <c r="Q9" s="25">
        <f t="shared" si="7"/>
        <v>13</v>
      </c>
    </row>
    <row r="10" spans="1:17" ht="12.75">
      <c r="A10" s="383"/>
      <c r="B10" s="13">
        <v>7</v>
      </c>
      <c r="C10" s="44" t="str">
        <f t="shared" si="0"/>
        <v>H 2 43</v>
      </c>
      <c r="D10" s="43" t="str">
        <f t="shared" si="1"/>
        <v>HAUTE LOIRE 2/1</v>
      </c>
      <c r="E10" s="13">
        <f t="shared" si="2"/>
        <v>28</v>
      </c>
      <c r="F10" s="13">
        <f t="shared" si="3"/>
        <v>21</v>
      </c>
      <c r="G10" s="13">
        <f t="shared" si="4"/>
        <v>49</v>
      </c>
      <c r="H10" s="13">
        <f>VLOOKUP($B10,Base_Resultat,20)</f>
        <v>51</v>
      </c>
      <c r="I10" s="13">
        <f>VLOOKUP($B10,Base_Resultat,22)</f>
        <v>2</v>
      </c>
      <c r="J10" s="13">
        <f>VLOOKUP($B10,Base_Resultat,24)</f>
        <v>0</v>
      </c>
      <c r="K10" s="257"/>
      <c r="L10" s="260">
        <v>6</v>
      </c>
      <c r="M10" s="46" t="s">
        <v>18</v>
      </c>
      <c r="N10" s="274">
        <f>VLOOKUP(M10,D$5:G$18,4)</f>
        <v>83</v>
      </c>
      <c r="O10" s="25">
        <f t="shared" si="5"/>
        <v>106</v>
      </c>
      <c r="P10" s="25">
        <f t="shared" si="6"/>
        <v>10</v>
      </c>
      <c r="Q10" s="25">
        <f t="shared" si="7"/>
        <v>13</v>
      </c>
    </row>
    <row r="11" spans="1:17" ht="12.75">
      <c r="A11" s="383"/>
      <c r="B11" s="13">
        <v>8</v>
      </c>
      <c r="C11" s="29" t="str">
        <f t="shared" si="0"/>
        <v>H 1 69</v>
      </c>
      <c r="D11" s="12" t="str">
        <f t="shared" si="1"/>
        <v>LYON 1/1</v>
      </c>
      <c r="E11" s="13">
        <f t="shared" si="2"/>
        <v>66</v>
      </c>
      <c r="F11" s="13">
        <f t="shared" si="3"/>
        <v>65</v>
      </c>
      <c r="G11" s="13">
        <f t="shared" si="4"/>
        <v>131</v>
      </c>
      <c r="H11" s="13">
        <f>VLOOKUP($B11,Base_Resultat,20)</f>
        <v>160</v>
      </c>
      <c r="I11" s="13">
        <f>VLOOKUP($B11,Base_Resultat,22)</f>
        <v>13</v>
      </c>
      <c r="J11" s="13">
        <f>VLOOKUP($B11,Base_Resultat,24)</f>
        <v>16</v>
      </c>
      <c r="K11" s="257"/>
      <c r="L11" s="260">
        <v>7</v>
      </c>
      <c r="M11" s="48" t="s">
        <v>47</v>
      </c>
      <c r="N11" s="274">
        <f>VLOOKUP(M11,D$5:G$18,4)</f>
        <v>83</v>
      </c>
      <c r="O11" s="25">
        <f t="shared" si="5"/>
        <v>96</v>
      </c>
      <c r="P11" s="25">
        <f t="shared" si="6"/>
        <v>6</v>
      </c>
      <c r="Q11" s="25">
        <f t="shared" si="7"/>
        <v>7</v>
      </c>
    </row>
    <row r="12" spans="1:17" ht="12.75">
      <c r="A12" s="383"/>
      <c r="B12" s="13">
        <v>9</v>
      </c>
      <c r="C12" s="44" t="str">
        <f t="shared" si="0"/>
        <v>H 2 69</v>
      </c>
      <c r="D12" s="218" t="str">
        <f t="shared" si="1"/>
        <v>LYON 2/2</v>
      </c>
      <c r="E12" s="13">
        <f t="shared" si="2"/>
        <v>44</v>
      </c>
      <c r="F12" s="13">
        <f t="shared" si="3"/>
        <v>39</v>
      </c>
      <c r="G12" s="13">
        <f t="shared" si="4"/>
        <v>83</v>
      </c>
      <c r="H12" s="13">
        <f>VLOOKUP($B12,Base_Resultat,20)</f>
        <v>96</v>
      </c>
      <c r="I12" s="13">
        <f>VLOOKUP($B12,Base_Resultat,22)</f>
        <v>6</v>
      </c>
      <c r="J12" s="13">
        <f>VLOOKUP($B12,Base_Resultat,24)</f>
        <v>7</v>
      </c>
      <c r="K12" s="257"/>
      <c r="L12" s="260">
        <v>8</v>
      </c>
      <c r="M12" s="23" t="s">
        <v>13</v>
      </c>
      <c r="N12" s="274">
        <f>VLOOKUP(M12,D$5:G$18,4)</f>
        <v>67</v>
      </c>
      <c r="O12" s="25">
        <f t="shared" si="5"/>
        <v>70</v>
      </c>
      <c r="P12" s="25">
        <f t="shared" si="6"/>
        <v>0</v>
      </c>
      <c r="Q12" s="25">
        <f t="shared" si="7"/>
        <v>3</v>
      </c>
    </row>
    <row r="13" spans="1:17" ht="12.75">
      <c r="A13" s="383"/>
      <c r="B13" s="13">
        <v>11</v>
      </c>
      <c r="C13" s="16" t="str">
        <f t="shared" si="0"/>
        <v>H 1 38 NI</v>
      </c>
      <c r="D13" s="17" t="str">
        <f t="shared" si="1"/>
        <v>NORD ISERE 1/1</v>
      </c>
      <c r="E13" s="13">
        <f t="shared" si="2"/>
        <v>69</v>
      </c>
      <c r="F13" s="13">
        <f t="shared" si="3"/>
        <v>66</v>
      </c>
      <c r="G13" s="13">
        <f t="shared" si="4"/>
        <v>135</v>
      </c>
      <c r="H13" s="13">
        <f>VLOOKUP($B13,Base_Resultat,20)</f>
        <v>169</v>
      </c>
      <c r="I13" s="13">
        <f>VLOOKUP($B13,Base_Resultat,22)</f>
        <v>17</v>
      </c>
      <c r="J13" s="13">
        <f>VLOOKUP($B13,Base_Resultat,24)</f>
        <v>17</v>
      </c>
      <c r="K13" s="257"/>
      <c r="L13" s="260">
        <v>9</v>
      </c>
      <c r="M13" s="47" t="s">
        <v>91</v>
      </c>
      <c r="N13" s="274">
        <f>VLOOKUP(M13,D$5:G$18,4)</f>
        <v>65</v>
      </c>
      <c r="O13" s="25">
        <f t="shared" si="5"/>
        <v>74</v>
      </c>
      <c r="P13" s="25">
        <f t="shared" si="6"/>
        <v>4</v>
      </c>
      <c r="Q13" s="25">
        <f t="shared" si="7"/>
        <v>5</v>
      </c>
    </row>
    <row r="14" spans="1:17" ht="12.75">
      <c r="A14" s="383"/>
      <c r="B14" s="13">
        <v>12</v>
      </c>
      <c r="C14" s="44" t="str">
        <f t="shared" si="0"/>
        <v>H 2 38 NI</v>
      </c>
      <c r="D14" s="43" t="str">
        <f t="shared" si="1"/>
        <v>NORD ISERE 2/1</v>
      </c>
      <c r="E14" s="13">
        <f t="shared" si="2"/>
        <v>29</v>
      </c>
      <c r="F14" s="13">
        <f t="shared" si="3"/>
        <v>25</v>
      </c>
      <c r="G14" s="13">
        <f t="shared" si="4"/>
        <v>54</v>
      </c>
      <c r="H14" s="13">
        <f>VLOOKUP($B14,Base_Resultat,20)</f>
        <v>59</v>
      </c>
      <c r="I14" s="13">
        <f>VLOOKUP($B14,Base_Resultat,22)</f>
        <v>4</v>
      </c>
      <c r="J14" s="13">
        <f>VLOOKUP($B14,Base_Resultat,24)</f>
        <v>1</v>
      </c>
      <c r="K14" s="257"/>
      <c r="L14" s="260">
        <v>10</v>
      </c>
      <c r="M14" s="23" t="s">
        <v>32</v>
      </c>
      <c r="N14" s="274">
        <f>VLOOKUP(M14,D$5:G$18,4)</f>
        <v>64</v>
      </c>
      <c r="O14" s="25">
        <f t="shared" si="5"/>
        <v>71</v>
      </c>
      <c r="P14" s="25">
        <f t="shared" si="6"/>
        <v>7</v>
      </c>
      <c r="Q14" s="25">
        <f t="shared" si="7"/>
        <v>0</v>
      </c>
    </row>
    <row r="15" spans="1:17" ht="12.75">
      <c r="A15" s="383"/>
      <c r="B15" s="13">
        <v>14</v>
      </c>
      <c r="C15" s="44" t="str">
        <f t="shared" si="0"/>
        <v>H 1 42</v>
      </c>
      <c r="D15" s="12" t="str">
        <f t="shared" si="1"/>
        <v>ST ETIENNE 1/1</v>
      </c>
      <c r="E15" s="13">
        <f t="shared" si="2"/>
        <v>49</v>
      </c>
      <c r="F15" s="13">
        <f t="shared" si="3"/>
        <v>50</v>
      </c>
      <c r="G15" s="13">
        <f t="shared" si="4"/>
        <v>99</v>
      </c>
      <c r="H15" s="13">
        <f>VLOOKUP($B15,Base_Resultat,20)</f>
        <v>111</v>
      </c>
      <c r="I15" s="13">
        <f>VLOOKUP($B15,Base_Resultat,22)</f>
        <v>4</v>
      </c>
      <c r="J15" s="13">
        <f>VLOOKUP($B15,Base_Resultat,24)</f>
        <v>8</v>
      </c>
      <c r="K15" s="257"/>
      <c r="L15" s="260">
        <v>11</v>
      </c>
      <c r="M15" s="54" t="s">
        <v>77</v>
      </c>
      <c r="N15" s="274">
        <f>VLOOKUP(M15,D$5:G$18,4)</f>
        <v>62</v>
      </c>
      <c r="O15" s="25">
        <f t="shared" si="5"/>
        <v>71</v>
      </c>
      <c r="P15" s="25">
        <f t="shared" si="6"/>
        <v>4</v>
      </c>
      <c r="Q15" s="25">
        <f t="shared" si="7"/>
        <v>5</v>
      </c>
    </row>
    <row r="16" spans="1:17" ht="12.75">
      <c r="A16" s="383"/>
      <c r="B16" s="13">
        <v>15</v>
      </c>
      <c r="C16" s="29" t="str">
        <f t="shared" si="0"/>
        <v>H 2 42</v>
      </c>
      <c r="D16" s="54" t="str">
        <f t="shared" si="1"/>
        <v>ST ETIENNE 2/1</v>
      </c>
      <c r="E16" s="13">
        <f t="shared" si="2"/>
        <v>29</v>
      </c>
      <c r="F16" s="13">
        <f t="shared" si="3"/>
        <v>33</v>
      </c>
      <c r="G16" s="13">
        <f t="shared" si="4"/>
        <v>62</v>
      </c>
      <c r="H16" s="13">
        <f>VLOOKUP($B16,Base_Resultat,20)</f>
        <v>71</v>
      </c>
      <c r="I16" s="13">
        <f>VLOOKUP($B16,Base_Resultat,22)</f>
        <v>4</v>
      </c>
      <c r="J16" s="13">
        <f>VLOOKUP($B16,Base_Resultat,24)</f>
        <v>5</v>
      </c>
      <c r="K16" s="257"/>
      <c r="L16" s="260">
        <v>12</v>
      </c>
      <c r="M16" s="47" t="s">
        <v>23</v>
      </c>
      <c r="N16" s="274">
        <f>VLOOKUP(M16,D$5:G$18,4)</f>
        <v>57</v>
      </c>
      <c r="O16" s="25">
        <f t="shared" si="5"/>
        <v>67</v>
      </c>
      <c r="P16" s="25">
        <f t="shared" si="6"/>
        <v>8</v>
      </c>
      <c r="Q16" s="25">
        <f t="shared" si="7"/>
        <v>2</v>
      </c>
    </row>
    <row r="17" spans="1:17" ht="12.75">
      <c r="A17" s="383"/>
      <c r="B17" s="13">
        <v>17</v>
      </c>
      <c r="C17" s="16" t="str">
        <f t="shared" si="0"/>
        <v>H 1 26</v>
      </c>
      <c r="D17" s="50" t="str">
        <f t="shared" si="1"/>
        <v>VALENCE 1/1</v>
      </c>
      <c r="E17" s="13">
        <f t="shared" si="2"/>
        <v>55</v>
      </c>
      <c r="F17" s="13">
        <f t="shared" si="3"/>
        <v>41</v>
      </c>
      <c r="G17" s="13">
        <f t="shared" si="4"/>
        <v>96</v>
      </c>
      <c r="H17" s="13">
        <f>VLOOKUP($B17,Base_Resultat,20)</f>
        <v>118</v>
      </c>
      <c r="I17" s="13">
        <f>VLOOKUP($B17,Base_Resultat,22)</f>
        <v>9</v>
      </c>
      <c r="J17" s="13">
        <f>VLOOKUP($B17,Base_Resultat,24)</f>
        <v>13</v>
      </c>
      <c r="K17" s="257"/>
      <c r="L17" s="260">
        <v>13</v>
      </c>
      <c r="M17" s="45" t="s">
        <v>145</v>
      </c>
      <c r="N17" s="274">
        <f>VLOOKUP(M17,D$5:G$18,4)</f>
        <v>54</v>
      </c>
      <c r="O17" s="25">
        <f t="shared" si="5"/>
        <v>59</v>
      </c>
      <c r="P17" s="25">
        <f t="shared" si="6"/>
        <v>4</v>
      </c>
      <c r="Q17" s="25">
        <f t="shared" si="7"/>
        <v>1</v>
      </c>
    </row>
    <row r="18" spans="1:17" ht="12.75">
      <c r="A18" s="384"/>
      <c r="B18" s="13">
        <v>18</v>
      </c>
      <c r="C18" s="44" t="str">
        <f t="shared" si="0"/>
        <v>H 2 26</v>
      </c>
      <c r="D18" s="51" t="str">
        <f t="shared" si="1"/>
        <v>VALENCE 2/1</v>
      </c>
      <c r="E18" s="13">
        <f t="shared" si="2"/>
        <v>31</v>
      </c>
      <c r="F18" s="13">
        <f t="shared" si="3"/>
        <v>34</v>
      </c>
      <c r="G18" s="13">
        <f t="shared" si="4"/>
        <v>65</v>
      </c>
      <c r="H18" s="13">
        <f>VLOOKUP($B18,Base_Resultat,20)</f>
        <v>74</v>
      </c>
      <c r="I18" s="13">
        <f>VLOOKUP($B18,Base_Resultat,22)</f>
        <v>4</v>
      </c>
      <c r="J18" s="13">
        <f>VLOOKUP($B18,Base_Resultat,24)</f>
        <v>5</v>
      </c>
      <c r="K18" s="257"/>
      <c r="L18" s="260">
        <v>14</v>
      </c>
      <c r="M18" s="45" t="s">
        <v>139</v>
      </c>
      <c r="N18" s="274">
        <f>VLOOKUP(M18,D$5:G$18,4)</f>
        <v>49</v>
      </c>
      <c r="O18" s="25">
        <f t="shared" si="5"/>
        <v>51</v>
      </c>
      <c r="P18" s="25">
        <f t="shared" si="6"/>
        <v>2</v>
      </c>
      <c r="Q18" s="25">
        <f t="shared" si="7"/>
        <v>0</v>
      </c>
    </row>
    <row r="19" spans="2:17" s="263" customFormat="1" ht="8.25" customHeight="1">
      <c r="B19" s="264"/>
      <c r="C19" s="378"/>
      <c r="D19" s="379"/>
      <c r="E19" s="286"/>
      <c r="F19" s="286"/>
      <c r="G19" s="286"/>
      <c r="H19" s="286"/>
      <c r="I19" s="286"/>
      <c r="J19" s="286"/>
      <c r="K19" s="264"/>
      <c r="L19" s="380"/>
      <c r="M19" s="378"/>
      <c r="N19" s="381"/>
      <c r="O19" s="285"/>
      <c r="P19" s="285"/>
      <c r="Q19" s="285"/>
    </row>
    <row r="20" spans="1:17" ht="12.75">
      <c r="A20" s="385" t="s">
        <v>367</v>
      </c>
      <c r="B20" s="13">
        <v>4</v>
      </c>
      <c r="C20" s="11" t="s">
        <v>27</v>
      </c>
      <c r="D20" s="18" t="s">
        <v>28</v>
      </c>
      <c r="E20" s="13">
        <f>VLOOKUP($B20,Base_Resultat,8)</f>
        <v>19</v>
      </c>
      <c r="F20" s="13">
        <f>VLOOKUP($B20,Base_Resultat,14)</f>
        <v>25</v>
      </c>
      <c r="G20" s="13">
        <f>F20+E20</f>
        <v>44</v>
      </c>
      <c r="H20" s="13">
        <f>VLOOKUP($B20,Base_Resultat,20)</f>
        <v>44</v>
      </c>
      <c r="I20" s="13">
        <f>VLOOKUP($B20,Base_Resultat,22)</f>
        <v>0</v>
      </c>
      <c r="J20" s="13">
        <f>VLOOKUP($B20,Base_Resultat,24)</f>
        <v>0</v>
      </c>
      <c r="L20" s="260">
        <v>1</v>
      </c>
      <c r="M20" s="17" t="s">
        <v>96</v>
      </c>
      <c r="N20" s="274">
        <f>VLOOKUP($M20,$D$20:$J$24,4)</f>
        <v>66</v>
      </c>
      <c r="O20" s="25">
        <f>VLOOKUP($M20,$D$20:$J$24,5)</f>
        <v>78</v>
      </c>
      <c r="P20" s="25">
        <f>VLOOKUP($M20,$D$20:$J$24,6)</f>
        <v>7</v>
      </c>
      <c r="Q20" s="25">
        <f>VLOOKUP($M20,$D$20:$J$24,7)</f>
        <v>5</v>
      </c>
    </row>
    <row r="21" spans="1:17" ht="12.75">
      <c r="A21" s="386"/>
      <c r="B21" s="13">
        <v>10</v>
      </c>
      <c r="C21" s="11" t="s">
        <v>51</v>
      </c>
      <c r="D21" s="12" t="s">
        <v>52</v>
      </c>
      <c r="E21" s="13">
        <f>VLOOKUP($B21,Base_Resultat,8)</f>
        <v>19</v>
      </c>
      <c r="F21" s="13">
        <f>VLOOKUP($B21,Base_Resultat,14)</f>
        <v>15</v>
      </c>
      <c r="G21" s="13">
        <f>F21+E21</f>
        <v>34</v>
      </c>
      <c r="H21" s="13">
        <f>VLOOKUP($B21,Base_Resultat,20)</f>
        <v>40</v>
      </c>
      <c r="I21" s="13">
        <f>VLOOKUP($B21,Base_Resultat,22)</f>
        <v>5</v>
      </c>
      <c r="J21" s="13">
        <f>VLOOKUP($B21,Base_Resultat,24)</f>
        <v>1</v>
      </c>
      <c r="L21" s="260">
        <v>2</v>
      </c>
      <c r="M21" s="11" t="s">
        <v>68</v>
      </c>
      <c r="N21" s="274">
        <f>VLOOKUP($M21,$D$20:$J$24,4)</f>
        <v>52</v>
      </c>
      <c r="O21" s="25">
        <f>VLOOKUP($M21,$D$20:$J$24,5)</f>
        <v>61</v>
      </c>
      <c r="P21" s="25">
        <f>VLOOKUP($M21,$D$20:$J$24,6)</f>
        <v>2</v>
      </c>
      <c r="Q21" s="25">
        <f>VLOOKUP($M21,$D$20:$J$24,7)</f>
        <v>7</v>
      </c>
    </row>
    <row r="22" spans="1:17" ht="12.75">
      <c r="A22" s="386"/>
      <c r="B22" s="13">
        <v>13</v>
      </c>
      <c r="C22" s="16" t="s">
        <v>67</v>
      </c>
      <c r="D22" s="11" t="s">
        <v>68</v>
      </c>
      <c r="E22" s="13">
        <f>VLOOKUP($B22,Base_Resultat,8)</f>
        <v>27</v>
      </c>
      <c r="F22" s="13">
        <f>VLOOKUP($B22,Base_Resultat,14)</f>
        <v>25</v>
      </c>
      <c r="G22" s="13">
        <f>F22+E22</f>
        <v>52</v>
      </c>
      <c r="H22" s="13">
        <f>VLOOKUP($B22,Base_Resultat,20)</f>
        <v>61</v>
      </c>
      <c r="I22" s="13">
        <f>VLOOKUP($B22,Base_Resultat,22)</f>
        <v>2</v>
      </c>
      <c r="J22" s="13">
        <f>VLOOKUP($B22,Base_Resultat,24)</f>
        <v>7</v>
      </c>
      <c r="L22" s="260">
        <v>3</v>
      </c>
      <c r="M22" s="18" t="s">
        <v>28</v>
      </c>
      <c r="N22" s="274">
        <f>VLOOKUP($M22,$D$20:$J$24,4)</f>
        <v>44</v>
      </c>
      <c r="O22" s="25">
        <f>VLOOKUP($M22,$D$20:$J$24,5)</f>
        <v>44</v>
      </c>
      <c r="P22" s="25">
        <f>VLOOKUP($M22,$D$20:$J$24,6)</f>
        <v>0</v>
      </c>
      <c r="Q22" s="25">
        <f>VLOOKUP($M22,$D$20:$J$24,7)</f>
        <v>0</v>
      </c>
    </row>
    <row r="23" spans="1:17" ht="12.75">
      <c r="A23" s="386"/>
      <c r="B23" s="13">
        <v>16</v>
      </c>
      <c r="C23" s="16" t="s">
        <v>81</v>
      </c>
      <c r="D23" s="12" t="s">
        <v>82</v>
      </c>
      <c r="E23" s="13">
        <f>VLOOKUP($B23,Base_Resultat,8)</f>
        <v>22</v>
      </c>
      <c r="F23" s="13">
        <f>VLOOKUP($B23,Base_Resultat,14)</f>
        <v>13</v>
      </c>
      <c r="G23" s="13">
        <f>F23+E23</f>
        <v>35</v>
      </c>
      <c r="H23" s="13">
        <f>VLOOKUP($B23,Base_Resultat,20)</f>
        <v>36</v>
      </c>
      <c r="I23" s="13">
        <f>VLOOKUP($B23,Base_Resultat,22)</f>
        <v>1</v>
      </c>
      <c r="J23" s="13">
        <f>VLOOKUP($B23,Base_Resultat,24)</f>
        <v>0</v>
      </c>
      <c r="L23" s="260">
        <v>4</v>
      </c>
      <c r="M23" s="12" t="s">
        <v>82</v>
      </c>
      <c r="N23" s="274">
        <f>VLOOKUP($M23,$D$20:$J$24,4)</f>
        <v>35</v>
      </c>
      <c r="O23" s="25">
        <f>VLOOKUP($M23,$D$20:$J$24,5)</f>
        <v>36</v>
      </c>
      <c r="P23" s="25">
        <f>VLOOKUP($M23,$D$20:$J$24,6)</f>
        <v>1</v>
      </c>
      <c r="Q23" s="25">
        <f>VLOOKUP($M23,$D$20:$J$24,7)</f>
        <v>0</v>
      </c>
    </row>
    <row r="24" spans="1:17" ht="12.75">
      <c r="A24" s="387"/>
      <c r="B24" s="13">
        <v>19</v>
      </c>
      <c r="C24" s="11" t="s">
        <v>95</v>
      </c>
      <c r="D24" s="17" t="s">
        <v>96</v>
      </c>
      <c r="E24" s="13">
        <f>VLOOKUP($B24,Base_Resultat,8)</f>
        <v>39</v>
      </c>
      <c r="F24" s="13">
        <f>VLOOKUP($B24,Base_Resultat,14)</f>
        <v>27</v>
      </c>
      <c r="G24" s="13">
        <f>F24+E24</f>
        <v>66</v>
      </c>
      <c r="H24" s="13">
        <f>VLOOKUP($B24,Base_Resultat,20)</f>
        <v>78</v>
      </c>
      <c r="I24" s="13">
        <f>VLOOKUP($B24,Base_Resultat,22)</f>
        <v>7</v>
      </c>
      <c r="J24" s="13">
        <f>VLOOKUP($B24,Base_Resultat,24)</f>
        <v>5</v>
      </c>
      <c r="L24" s="260">
        <v>5</v>
      </c>
      <c r="M24" s="12" t="s">
        <v>52</v>
      </c>
      <c r="N24" s="274">
        <f>VLOOKUP($M24,$D$20:$J$24,4)</f>
        <v>34</v>
      </c>
      <c r="O24" s="25">
        <f>VLOOKUP($M24,$D$20:$J$24,5)</f>
        <v>40</v>
      </c>
      <c r="P24" s="25">
        <f>VLOOKUP($M24,$D$20:$J$24,6)</f>
        <v>5</v>
      </c>
      <c r="Q24" s="25">
        <f>VLOOKUP($M24,$D$20:$J$24,7)</f>
        <v>1</v>
      </c>
    </row>
    <row r="25" ht="12.75" customHeight="1"/>
    <row r="26" spans="12:17" ht="12.75" customHeight="1">
      <c r="L26" s="391" t="s">
        <v>238</v>
      </c>
      <c r="M26" s="214" t="s">
        <v>239</v>
      </c>
      <c r="N26" s="260">
        <v>1</v>
      </c>
      <c r="O26" s="260">
        <v>2</v>
      </c>
      <c r="P26" s="260">
        <v>3</v>
      </c>
      <c r="Q26" s="260">
        <v>4</v>
      </c>
    </row>
    <row r="27" spans="1:17" ht="48.75" customHeight="1">
      <c r="A27" s="29"/>
      <c r="B27" s="107" t="s">
        <v>3</v>
      </c>
      <c r="C27" s="5" t="s">
        <v>4</v>
      </c>
      <c r="D27" s="20" t="s">
        <v>372</v>
      </c>
      <c r="E27" s="8" t="s">
        <v>103</v>
      </c>
      <c r="F27" s="8" t="s">
        <v>104</v>
      </c>
      <c r="G27" s="8" t="s">
        <v>257</v>
      </c>
      <c r="H27" s="8" t="s">
        <v>256</v>
      </c>
      <c r="I27" s="8" t="s">
        <v>245</v>
      </c>
      <c r="J27" s="8" t="s">
        <v>246</v>
      </c>
      <c r="L27" s="390"/>
      <c r="M27" s="21" t="s">
        <v>372</v>
      </c>
      <c r="N27" s="273" t="s">
        <v>255</v>
      </c>
      <c r="O27" s="258" t="s">
        <v>256</v>
      </c>
      <c r="P27" s="259" t="s">
        <v>245</v>
      </c>
      <c r="Q27" s="259" t="s">
        <v>246</v>
      </c>
    </row>
    <row r="28" spans="1:17" ht="12.75">
      <c r="A28" s="382" t="s">
        <v>366</v>
      </c>
      <c r="B28" s="13">
        <v>1</v>
      </c>
      <c r="C28" s="44" t="str">
        <f aca="true" t="shared" si="8" ref="C28:C41">VLOOKUP($B28,Base_Resultat,2)</f>
        <v>H 1 74</v>
      </c>
      <c r="D28" s="12" t="str">
        <f aca="true" t="shared" si="9" ref="D28:D41">VLOOKUP($B28,Base_Resultat,3)</f>
        <v>ANNECY 1/1</v>
      </c>
      <c r="E28" s="13">
        <f aca="true" t="shared" si="10" ref="E28:E41">VLOOKUP($B28,Base_Resultat,9)</f>
        <v>94</v>
      </c>
      <c r="F28" s="13">
        <f aca="true" t="shared" si="11" ref="F28:F41">VLOOKUP($B28,Base_Resultat,15)</f>
        <v>72</v>
      </c>
      <c r="G28" s="13">
        <f aca="true" t="shared" si="12" ref="G28:G39">F28+E28</f>
        <v>166</v>
      </c>
      <c r="H28" s="13">
        <f>VLOOKUP($B28,Base_Resultat,21)</f>
        <v>192</v>
      </c>
      <c r="I28" s="13">
        <f>VLOOKUP($B28,Base_Resultat,23)</f>
        <v>7</v>
      </c>
      <c r="J28" s="13">
        <f>VLOOKUP($B28,Base_Resultat,25)</f>
        <v>19</v>
      </c>
      <c r="L28" s="260">
        <v>1</v>
      </c>
      <c r="M28" s="262" t="s">
        <v>145</v>
      </c>
      <c r="N28" s="274">
        <f>VLOOKUP(M28,D$28:G$41,4)</f>
        <v>227</v>
      </c>
      <c r="O28" s="25">
        <f>VLOOKUP($M28,$D$28:$M$41,5)</f>
        <v>272</v>
      </c>
      <c r="P28" s="25">
        <f>VLOOKUP($M28,$D$28:$M$41,6)</f>
        <v>25</v>
      </c>
      <c r="Q28" s="25">
        <f>VLOOKUP($M28,$D$28:$M$41,7)</f>
        <v>20</v>
      </c>
    </row>
    <row r="29" spans="1:17" ht="12.75">
      <c r="A29" s="383"/>
      <c r="B29" s="13">
        <v>2</v>
      </c>
      <c r="C29" s="44" t="str">
        <f t="shared" si="8"/>
        <v>H 1 63</v>
      </c>
      <c r="D29" s="50" t="str">
        <f t="shared" si="9"/>
        <v>CLERMONT 1/1</v>
      </c>
      <c r="E29" s="13">
        <f t="shared" si="10"/>
        <v>104</v>
      </c>
      <c r="F29" s="13">
        <f t="shared" si="11"/>
        <v>96</v>
      </c>
      <c r="G29" s="13">
        <f t="shared" si="12"/>
        <v>200</v>
      </c>
      <c r="H29" s="13">
        <f>VLOOKUP($B29,Base_Resultat,21)</f>
        <v>259</v>
      </c>
      <c r="I29" s="13">
        <f>VLOOKUP($B29,Base_Resultat,23)</f>
        <v>31</v>
      </c>
      <c r="J29" s="13">
        <f>VLOOKUP($B29,Base_Resultat,25)</f>
        <v>28</v>
      </c>
      <c r="L29" s="260">
        <v>2</v>
      </c>
      <c r="M29" s="217" t="s">
        <v>42</v>
      </c>
      <c r="N29" s="274">
        <f>VLOOKUP(M29,D$28:G$41,4)</f>
        <v>218</v>
      </c>
      <c r="O29" s="25">
        <f>VLOOKUP($M29,$D$28:$M$41,5)</f>
        <v>276</v>
      </c>
      <c r="P29" s="25">
        <f>VLOOKUP($M29,$D$28:$M$41,6)</f>
        <v>26</v>
      </c>
      <c r="Q29" s="25">
        <f>VLOOKUP($M29,$D$28:$M$41,7)</f>
        <v>32</v>
      </c>
    </row>
    <row r="30" spans="1:17" ht="12.75">
      <c r="A30" s="383"/>
      <c r="B30" s="13">
        <v>3</v>
      </c>
      <c r="C30" s="16" t="str">
        <f t="shared" si="8"/>
        <v>H 2 63</v>
      </c>
      <c r="D30" s="51" t="str">
        <f t="shared" si="9"/>
        <v>CLERMONT 2/1</v>
      </c>
      <c r="E30" s="13">
        <f t="shared" si="10"/>
        <v>94</v>
      </c>
      <c r="F30" s="13">
        <f t="shared" si="11"/>
        <v>105</v>
      </c>
      <c r="G30" s="13">
        <f t="shared" si="12"/>
        <v>199</v>
      </c>
      <c r="H30" s="13">
        <f>VLOOKUP($B30,Base_Resultat,21)</f>
        <v>247</v>
      </c>
      <c r="I30" s="13">
        <f>VLOOKUP($B30,Base_Resultat,23)</f>
        <v>26</v>
      </c>
      <c r="J30" s="13">
        <f>VLOOKUP($B30,Base_Resultat,25)</f>
        <v>22</v>
      </c>
      <c r="L30" s="260">
        <v>3</v>
      </c>
      <c r="M30" s="47" t="s">
        <v>91</v>
      </c>
      <c r="N30" s="274">
        <f>VLOOKUP(M30,D$28:G$41,4)</f>
        <v>217</v>
      </c>
      <c r="O30" s="25">
        <f>VLOOKUP($M30,$D$28:$M$41,5)</f>
        <v>275</v>
      </c>
      <c r="P30" s="25">
        <f>VLOOKUP($M30,$D$28:$M$41,6)</f>
        <v>29</v>
      </c>
      <c r="Q30" s="25">
        <f>VLOOKUP($M30,$D$28:$M$41,7)</f>
        <v>29</v>
      </c>
    </row>
    <row r="31" spans="1:17" ht="12.75">
      <c r="A31" s="383"/>
      <c r="B31" s="13">
        <v>5</v>
      </c>
      <c r="C31" s="29" t="str">
        <f t="shared" si="8"/>
        <v>H 1 38</v>
      </c>
      <c r="D31" s="12" t="str">
        <f t="shared" si="9"/>
        <v>GRENOBLE 1/1</v>
      </c>
      <c r="E31" s="13">
        <f t="shared" si="10"/>
        <v>72</v>
      </c>
      <c r="F31" s="13">
        <f t="shared" si="11"/>
        <v>97</v>
      </c>
      <c r="G31" s="13">
        <f t="shared" si="12"/>
        <v>169</v>
      </c>
      <c r="H31" s="13">
        <f>VLOOKUP($B31,Base_Resultat,21)</f>
        <v>191</v>
      </c>
      <c r="I31" s="13">
        <f>VLOOKUP($B31,Base_Resultat,23)</f>
        <v>22</v>
      </c>
      <c r="J31" s="13">
        <f>VLOOKUP($B31,Base_Resultat,25)</f>
        <v>0</v>
      </c>
      <c r="L31" s="260">
        <v>4</v>
      </c>
      <c r="M31" s="24" t="s">
        <v>63</v>
      </c>
      <c r="N31" s="274">
        <f>VLOOKUP(M31,D$28:G$41,4)</f>
        <v>206</v>
      </c>
      <c r="O31" s="25">
        <f>VLOOKUP($M31,$D$28:$M$41,5)</f>
        <v>267</v>
      </c>
      <c r="P31" s="25">
        <f>VLOOKUP($M31,$D$28:$M$41,6)</f>
        <v>33</v>
      </c>
      <c r="Q31" s="25">
        <f>VLOOKUP($M31,$D$28:$M$41,7)</f>
        <v>28</v>
      </c>
    </row>
    <row r="32" spans="1:17" ht="12.75">
      <c r="A32" s="383"/>
      <c r="B32" s="13">
        <v>6</v>
      </c>
      <c r="C32" s="11" t="str">
        <f t="shared" si="8"/>
        <v>H 1 43</v>
      </c>
      <c r="D32" s="43" t="str">
        <f t="shared" si="9"/>
        <v>HAUTE LOIRE 1/1</v>
      </c>
      <c r="E32" s="13">
        <f t="shared" si="10"/>
        <v>102</v>
      </c>
      <c r="F32" s="13">
        <f t="shared" si="11"/>
        <v>99</v>
      </c>
      <c r="G32" s="13">
        <f t="shared" si="12"/>
        <v>201</v>
      </c>
      <c r="H32" s="13">
        <f>VLOOKUP($B32,Base_Resultat,21)</f>
        <v>253</v>
      </c>
      <c r="I32" s="13">
        <f>VLOOKUP($B32,Base_Resultat,23)</f>
        <v>24</v>
      </c>
      <c r="J32" s="13">
        <f>VLOOKUP($B32,Base_Resultat,25)</f>
        <v>28</v>
      </c>
      <c r="L32" s="260">
        <v>5</v>
      </c>
      <c r="M32" s="43" t="s">
        <v>37</v>
      </c>
      <c r="N32" s="274">
        <f>VLOOKUP(M32,D$28:G$41,4)</f>
        <v>201</v>
      </c>
      <c r="O32" s="25">
        <f>VLOOKUP($M32,$D$28:$M$41,5)</f>
        <v>253</v>
      </c>
      <c r="P32" s="25">
        <f>VLOOKUP($M32,$D$28:$M$41,6)</f>
        <v>24</v>
      </c>
      <c r="Q32" s="25">
        <f>VLOOKUP($M32,$D$28:$M$41,7)</f>
        <v>28</v>
      </c>
    </row>
    <row r="33" spans="1:17" ht="12.75">
      <c r="A33" s="383"/>
      <c r="B33" s="13">
        <v>7</v>
      </c>
      <c r="C33" s="44" t="str">
        <f t="shared" si="8"/>
        <v>H 2 43</v>
      </c>
      <c r="D33" s="43" t="str">
        <f t="shared" si="9"/>
        <v>HAUTE LOIRE 2/1</v>
      </c>
      <c r="E33" s="13">
        <f t="shared" si="10"/>
        <v>105</v>
      </c>
      <c r="F33" s="13">
        <f t="shared" si="11"/>
        <v>92</v>
      </c>
      <c r="G33" s="13">
        <f t="shared" si="12"/>
        <v>197</v>
      </c>
      <c r="H33" s="13">
        <f>VLOOKUP($B33,Base_Resultat,21)</f>
        <v>215</v>
      </c>
      <c r="I33" s="13">
        <f>VLOOKUP($B33,Base_Resultat,23)</f>
        <v>18</v>
      </c>
      <c r="J33" s="13">
        <f>VLOOKUP($B33,Base_Resultat,25)</f>
        <v>0</v>
      </c>
      <c r="L33" s="260">
        <v>6</v>
      </c>
      <c r="M33" s="46" t="s">
        <v>18</v>
      </c>
      <c r="N33" s="274">
        <f>VLOOKUP(M33,D$28:G$41,4)</f>
        <v>200</v>
      </c>
      <c r="O33" s="25">
        <f>VLOOKUP($M33,$D$28:$M$41,5)</f>
        <v>259</v>
      </c>
      <c r="P33" s="25">
        <f>VLOOKUP($M33,$D$28:$M$41,6)</f>
        <v>31</v>
      </c>
      <c r="Q33" s="25">
        <f>VLOOKUP($M33,$D$28:$M$41,7)</f>
        <v>28</v>
      </c>
    </row>
    <row r="34" spans="1:17" ht="12.75">
      <c r="A34" s="383"/>
      <c r="B34" s="13">
        <v>8</v>
      </c>
      <c r="C34" s="29" t="str">
        <f t="shared" si="8"/>
        <v>H 1 69</v>
      </c>
      <c r="D34" s="12" t="str">
        <f t="shared" si="9"/>
        <v>LYON 1/1</v>
      </c>
      <c r="E34" s="13">
        <f t="shared" si="10"/>
        <v>109</v>
      </c>
      <c r="F34" s="13">
        <f t="shared" si="11"/>
        <v>109</v>
      </c>
      <c r="G34" s="13">
        <f t="shared" si="12"/>
        <v>218</v>
      </c>
      <c r="H34" s="13">
        <f>VLOOKUP($B34,Base_Resultat,21)</f>
        <v>276</v>
      </c>
      <c r="I34" s="13">
        <f>VLOOKUP($B34,Base_Resultat,23)</f>
        <v>26</v>
      </c>
      <c r="J34" s="13">
        <f>VLOOKUP($B34,Base_Resultat,25)</f>
        <v>32</v>
      </c>
      <c r="L34" s="260">
        <v>7</v>
      </c>
      <c r="M34" s="47" t="s">
        <v>23</v>
      </c>
      <c r="N34" s="274">
        <f>VLOOKUP(M34,D$28:G$41,4)</f>
        <v>199</v>
      </c>
      <c r="O34" s="25">
        <f>VLOOKUP($M34,$D$28:$M$41,5)</f>
        <v>247</v>
      </c>
      <c r="P34" s="25">
        <f>VLOOKUP($M34,$D$28:$M$41,6)</f>
        <v>26</v>
      </c>
      <c r="Q34" s="25">
        <f>VLOOKUP($M34,$D$28:$M$41,7)</f>
        <v>22</v>
      </c>
    </row>
    <row r="35" spans="1:17" ht="12.75">
      <c r="A35" s="383"/>
      <c r="B35" s="13">
        <v>9</v>
      </c>
      <c r="C35" s="44" t="str">
        <f t="shared" si="8"/>
        <v>H 2 69</v>
      </c>
      <c r="D35" s="218" t="str">
        <f t="shared" si="9"/>
        <v>LYON 2/2</v>
      </c>
      <c r="E35" s="13">
        <f t="shared" si="10"/>
        <v>106</v>
      </c>
      <c r="F35" s="13">
        <f t="shared" si="11"/>
        <v>88</v>
      </c>
      <c r="G35" s="13">
        <f t="shared" si="12"/>
        <v>194</v>
      </c>
      <c r="H35" s="13">
        <f>VLOOKUP($B35,Base_Resultat,21)</f>
        <v>249</v>
      </c>
      <c r="I35" s="13">
        <f>VLOOKUP($B35,Base_Resultat,23)</f>
        <v>29</v>
      </c>
      <c r="J35" s="13">
        <f>VLOOKUP($B35,Base_Resultat,25)</f>
        <v>26</v>
      </c>
      <c r="L35" s="260">
        <v>8</v>
      </c>
      <c r="M35" s="46" t="s">
        <v>86</v>
      </c>
      <c r="N35" s="274">
        <f>VLOOKUP(M35,D$28:G$41,4)</f>
        <v>198</v>
      </c>
      <c r="O35" s="25">
        <f>VLOOKUP($M35,$D$28:$M$41,5)</f>
        <v>253</v>
      </c>
      <c r="P35" s="25">
        <f>VLOOKUP($M35,$D$28:$M$41,6)</f>
        <v>23</v>
      </c>
      <c r="Q35" s="25">
        <f>VLOOKUP($M35,$D$28:$M$41,7)</f>
        <v>32</v>
      </c>
    </row>
    <row r="36" spans="1:17" ht="12.75">
      <c r="A36" s="383"/>
      <c r="B36" s="13">
        <v>11</v>
      </c>
      <c r="C36" s="16" t="str">
        <f t="shared" si="8"/>
        <v>H 1 38 NI</v>
      </c>
      <c r="D36" s="17" t="str">
        <f t="shared" si="9"/>
        <v>NORD ISERE 1/1</v>
      </c>
      <c r="E36" s="13">
        <f t="shared" si="10"/>
        <v>106</v>
      </c>
      <c r="F36" s="13">
        <f t="shared" si="11"/>
        <v>100</v>
      </c>
      <c r="G36" s="13">
        <f t="shared" si="12"/>
        <v>206</v>
      </c>
      <c r="H36" s="13">
        <f>VLOOKUP($B36,Base_Resultat,21)</f>
        <v>267</v>
      </c>
      <c r="I36" s="13">
        <f>VLOOKUP($B36,Base_Resultat,23)</f>
        <v>33</v>
      </c>
      <c r="J36" s="13">
        <f>VLOOKUP($B36,Base_Resultat,25)</f>
        <v>28</v>
      </c>
      <c r="L36" s="260">
        <v>9</v>
      </c>
      <c r="M36" s="45" t="s">
        <v>139</v>
      </c>
      <c r="N36" s="274">
        <f>VLOOKUP(M36,D$28:G$41,4)</f>
        <v>197</v>
      </c>
      <c r="O36" s="25">
        <f>VLOOKUP($M36,$D$28:$M$41,5)</f>
        <v>215</v>
      </c>
      <c r="P36" s="25">
        <f>VLOOKUP($M36,$D$28:$M$41,6)</f>
        <v>18</v>
      </c>
      <c r="Q36" s="25">
        <f>VLOOKUP($M36,$D$28:$M$41,7)</f>
        <v>0</v>
      </c>
    </row>
    <row r="37" spans="1:17" ht="12.75">
      <c r="A37" s="383"/>
      <c r="B37" s="13">
        <v>12</v>
      </c>
      <c r="C37" s="44" t="str">
        <f t="shared" si="8"/>
        <v>H 2 38 NI</v>
      </c>
      <c r="D37" s="43" t="str">
        <f t="shared" si="9"/>
        <v>NORD ISERE 2/1</v>
      </c>
      <c r="E37" s="13">
        <f t="shared" si="10"/>
        <v>109</v>
      </c>
      <c r="F37" s="13">
        <f t="shared" si="11"/>
        <v>118</v>
      </c>
      <c r="G37" s="13">
        <f t="shared" si="12"/>
        <v>227</v>
      </c>
      <c r="H37" s="13">
        <f>VLOOKUP($B37,Base_Resultat,21)</f>
        <v>272</v>
      </c>
      <c r="I37" s="13">
        <f>VLOOKUP($B37,Base_Resultat,23)</f>
        <v>25</v>
      </c>
      <c r="J37" s="13">
        <f>VLOOKUP($B37,Base_Resultat,25)</f>
        <v>20</v>
      </c>
      <c r="L37" s="260">
        <v>10</v>
      </c>
      <c r="M37" s="48" t="s">
        <v>47</v>
      </c>
      <c r="N37" s="274">
        <f>VLOOKUP(M37,D$28:G$41,4)</f>
        <v>194</v>
      </c>
      <c r="O37" s="25">
        <f>VLOOKUP($M37,$D$28:$M$41,5)</f>
        <v>249</v>
      </c>
      <c r="P37" s="25">
        <f>VLOOKUP($M37,$D$28:$M$41,6)</f>
        <v>29</v>
      </c>
      <c r="Q37" s="25">
        <f>VLOOKUP($M37,$D$28:$M$41,7)</f>
        <v>26</v>
      </c>
    </row>
    <row r="38" spans="1:17" ht="12.75">
      <c r="A38" s="383"/>
      <c r="B38" s="13">
        <v>14</v>
      </c>
      <c r="C38" s="44" t="str">
        <f t="shared" si="8"/>
        <v>H 1 42</v>
      </c>
      <c r="D38" s="12" t="str">
        <f t="shared" si="9"/>
        <v>ST ETIENNE 1/1</v>
      </c>
      <c r="E38" s="13">
        <f t="shared" si="10"/>
        <v>89</v>
      </c>
      <c r="F38" s="13">
        <f t="shared" si="11"/>
        <v>92</v>
      </c>
      <c r="G38" s="13">
        <f t="shared" si="12"/>
        <v>181</v>
      </c>
      <c r="H38" s="13">
        <f>VLOOKUP($B38,Base_Resultat,21)</f>
        <v>214</v>
      </c>
      <c r="I38" s="13">
        <f>VLOOKUP($B38,Base_Resultat,23)</f>
        <v>14</v>
      </c>
      <c r="J38" s="13">
        <f>VLOOKUP($B38,Base_Resultat,25)</f>
        <v>19</v>
      </c>
      <c r="L38" s="260">
        <v>11</v>
      </c>
      <c r="M38" s="54" t="s">
        <v>77</v>
      </c>
      <c r="N38" s="274">
        <f>VLOOKUP(M38,D$28:G$41,4)</f>
        <v>191</v>
      </c>
      <c r="O38" s="25">
        <f>VLOOKUP($M38,$D$28:$M$41,5)</f>
        <v>234</v>
      </c>
      <c r="P38" s="25">
        <f>VLOOKUP($M38,$D$28:$M$41,6)</f>
        <v>22</v>
      </c>
      <c r="Q38" s="25">
        <f>VLOOKUP($M38,$D$28:$M$41,7)</f>
        <v>21</v>
      </c>
    </row>
    <row r="39" spans="1:17" ht="12.75">
      <c r="A39" s="383"/>
      <c r="B39" s="13">
        <v>15</v>
      </c>
      <c r="C39" s="29" t="str">
        <f t="shared" si="8"/>
        <v>H 2 42</v>
      </c>
      <c r="D39" s="54" t="str">
        <f t="shared" si="9"/>
        <v>ST ETIENNE 2/1</v>
      </c>
      <c r="E39" s="13">
        <f t="shared" si="10"/>
        <v>91</v>
      </c>
      <c r="F39" s="13">
        <f t="shared" si="11"/>
        <v>100</v>
      </c>
      <c r="G39" s="13">
        <f t="shared" si="12"/>
        <v>191</v>
      </c>
      <c r="H39" s="13">
        <f>VLOOKUP($B39,Base_Resultat,21)</f>
        <v>234</v>
      </c>
      <c r="I39" s="13">
        <f>VLOOKUP($B39,Base_Resultat,23)</f>
        <v>22</v>
      </c>
      <c r="J39" s="13">
        <f>VLOOKUP($B39,Base_Resultat,25)</f>
        <v>21</v>
      </c>
      <c r="L39" s="260">
        <v>12</v>
      </c>
      <c r="M39" s="23" t="s">
        <v>72</v>
      </c>
      <c r="N39" s="274">
        <f>VLOOKUP(M39,D$28:G$41,4)</f>
        <v>181</v>
      </c>
      <c r="O39" s="25">
        <f>VLOOKUP($M39,$D$28:$M$41,5)</f>
        <v>214</v>
      </c>
      <c r="P39" s="25">
        <f>VLOOKUP($M39,$D$28:$M$41,6)</f>
        <v>14</v>
      </c>
      <c r="Q39" s="25">
        <f>VLOOKUP($M39,$D$28:$M$41,7)</f>
        <v>19</v>
      </c>
    </row>
    <row r="40" spans="1:17" ht="12.75">
      <c r="A40" s="383"/>
      <c r="B40" s="13">
        <v>17</v>
      </c>
      <c r="C40" s="16" t="str">
        <f t="shared" si="8"/>
        <v>H 1 26</v>
      </c>
      <c r="D40" s="50" t="str">
        <f t="shared" si="9"/>
        <v>VALENCE 1/1</v>
      </c>
      <c r="E40" s="13">
        <f t="shared" si="10"/>
        <v>107</v>
      </c>
      <c r="F40" s="13">
        <f t="shared" si="11"/>
        <v>91</v>
      </c>
      <c r="G40" s="13">
        <f>F40+E40</f>
        <v>198</v>
      </c>
      <c r="H40" s="13">
        <f>VLOOKUP($B40,Base_Resultat,21)</f>
        <v>253</v>
      </c>
      <c r="I40" s="13">
        <f>VLOOKUP($B40,Base_Resultat,23)</f>
        <v>23</v>
      </c>
      <c r="J40" s="13">
        <f>VLOOKUP($B40,Base_Resultat,25)</f>
        <v>32</v>
      </c>
      <c r="L40" s="260">
        <v>13</v>
      </c>
      <c r="M40" s="23" t="s">
        <v>32</v>
      </c>
      <c r="N40" s="274">
        <f>VLOOKUP(M40,D$28:G$41,4)</f>
        <v>169</v>
      </c>
      <c r="O40" s="25">
        <f>VLOOKUP($M40,$D$28:$M$41,5)</f>
        <v>191</v>
      </c>
      <c r="P40" s="25">
        <f>VLOOKUP($M40,$D$28:$M$41,6)</f>
        <v>22</v>
      </c>
      <c r="Q40" s="25">
        <f>VLOOKUP($M40,$D$28:$M$41,7)</f>
        <v>0</v>
      </c>
    </row>
    <row r="41" spans="1:17" s="26" customFormat="1" ht="12.75">
      <c r="A41" s="384"/>
      <c r="B41" s="13">
        <v>18</v>
      </c>
      <c r="C41" s="44" t="str">
        <f t="shared" si="8"/>
        <v>H 2 26</v>
      </c>
      <c r="D41" s="51" t="str">
        <f t="shared" si="9"/>
        <v>VALENCE 2/1</v>
      </c>
      <c r="E41" s="13">
        <f t="shared" si="10"/>
        <v>109</v>
      </c>
      <c r="F41" s="13">
        <f t="shared" si="11"/>
        <v>108</v>
      </c>
      <c r="G41" s="13">
        <f>F41+E41</f>
        <v>217</v>
      </c>
      <c r="H41" s="13">
        <f>VLOOKUP($B41,Base_Resultat,21)</f>
        <v>275</v>
      </c>
      <c r="I41" s="13">
        <f>VLOOKUP($B41,Base_Resultat,23)</f>
        <v>29</v>
      </c>
      <c r="J41" s="13">
        <f>VLOOKUP($B41,Base_Resultat,25)</f>
        <v>29</v>
      </c>
      <c r="L41" s="260">
        <v>14</v>
      </c>
      <c r="M41" s="23" t="s">
        <v>13</v>
      </c>
      <c r="N41" s="274">
        <f>VLOOKUP(M41,D$28:G$41,4)</f>
        <v>166</v>
      </c>
      <c r="O41" s="25">
        <f>VLOOKUP($M41,$D$28:$M$41,5)</f>
        <v>192</v>
      </c>
      <c r="P41" s="25">
        <f>VLOOKUP($M41,$D$28:$M$41,6)</f>
        <v>7</v>
      </c>
      <c r="Q41" s="25">
        <f>VLOOKUP($M41,$D$28:$M$41,7)</f>
        <v>19</v>
      </c>
    </row>
    <row r="42" spans="2:17" s="263" customFormat="1" ht="12.75">
      <c r="B42" s="264"/>
      <c r="C42" s="378"/>
      <c r="D42" s="379"/>
      <c r="E42" s="286"/>
      <c r="F42" s="286"/>
      <c r="G42" s="286"/>
      <c r="H42" s="286"/>
      <c r="I42" s="286"/>
      <c r="J42" s="286"/>
      <c r="K42" s="264"/>
      <c r="L42" s="380"/>
      <c r="M42" s="378"/>
      <c r="N42" s="381"/>
      <c r="O42" s="285"/>
      <c r="P42" s="285"/>
      <c r="Q42" s="285"/>
    </row>
    <row r="43" spans="1:17" ht="16.5" customHeight="1">
      <c r="A43" s="385" t="s">
        <v>367</v>
      </c>
      <c r="B43" s="13">
        <v>4</v>
      </c>
      <c r="C43" s="11" t="s">
        <v>27</v>
      </c>
      <c r="D43" s="18" t="s">
        <v>28</v>
      </c>
      <c r="E43" s="13">
        <f>VLOOKUP($B43,Base_Resultat,9)</f>
        <v>50</v>
      </c>
      <c r="F43" s="13">
        <f>VLOOKUP($B43,Base_Resultat,15)</f>
        <v>55</v>
      </c>
      <c r="G43" s="13">
        <f>F43+E43</f>
        <v>105</v>
      </c>
      <c r="H43" s="13">
        <f>VLOOKUP($B43,Base_Resultat,21)</f>
        <v>105</v>
      </c>
      <c r="I43" s="13">
        <f>VLOOKUP($B43,Base_Resultat,23)</f>
        <v>0</v>
      </c>
      <c r="J43" s="13">
        <f>VLOOKUP($B43,Base_Resultat,25)</f>
        <v>0</v>
      </c>
      <c r="L43" s="260">
        <v>1</v>
      </c>
      <c r="M43" s="17" t="s">
        <v>96</v>
      </c>
      <c r="N43" s="274">
        <f>VLOOKUP($M43,$D$43:$J$47,4)</f>
        <v>139</v>
      </c>
      <c r="O43" s="25">
        <f>VLOOKUP($M43,$D$43:$J$47,5)</f>
        <v>162</v>
      </c>
      <c r="P43" s="25">
        <f>VLOOKUP($M43,$D$43:$J$47,6)</f>
        <v>23</v>
      </c>
      <c r="Q43" s="25">
        <f>VLOOKUP($M43,$D$43:$J$47,7)</f>
        <v>36</v>
      </c>
    </row>
    <row r="44" spans="1:17" ht="12.75">
      <c r="A44" s="386"/>
      <c r="B44" s="13">
        <v>10</v>
      </c>
      <c r="C44" s="11" t="s">
        <v>51</v>
      </c>
      <c r="D44" s="12" t="s">
        <v>52</v>
      </c>
      <c r="E44" s="13">
        <f>VLOOKUP($B44,Base_Resultat,9)</f>
        <v>71</v>
      </c>
      <c r="F44" s="13">
        <f>VLOOKUP($B44,Base_Resultat,15)</f>
        <v>58</v>
      </c>
      <c r="G44" s="13">
        <f>F44+E44</f>
        <v>129</v>
      </c>
      <c r="H44" s="13">
        <f>VLOOKUP($B44,Base_Resultat,21)</f>
        <v>148</v>
      </c>
      <c r="I44" s="13">
        <f>VLOOKUP($B44,Base_Resultat,23)</f>
        <v>19</v>
      </c>
      <c r="J44" s="13">
        <f>VLOOKUP($B44,Base_Resultat,25)</f>
        <v>28</v>
      </c>
      <c r="L44" s="260">
        <v>2</v>
      </c>
      <c r="M44" s="12" t="s">
        <v>52</v>
      </c>
      <c r="N44" s="274">
        <f>VLOOKUP($M44,$D$43:$J$47,4)</f>
        <v>129</v>
      </c>
      <c r="O44" s="25">
        <f>VLOOKUP($M44,$D$43:$J$47,5)</f>
        <v>148</v>
      </c>
      <c r="P44" s="25">
        <f>VLOOKUP($M44,$D$43:$J$47,6)</f>
        <v>19</v>
      </c>
      <c r="Q44" s="25">
        <f>VLOOKUP($M44,$D$43:$J$47,7)</f>
        <v>28</v>
      </c>
    </row>
    <row r="45" spans="1:17" ht="12.75">
      <c r="A45" s="386"/>
      <c r="B45" s="13">
        <v>13</v>
      </c>
      <c r="C45" s="16" t="s">
        <v>67</v>
      </c>
      <c r="D45" s="11" t="s">
        <v>68</v>
      </c>
      <c r="E45" s="13">
        <f>VLOOKUP($B45,Base_Resultat,9)</f>
        <v>57</v>
      </c>
      <c r="F45" s="13">
        <f>VLOOKUP($B45,Base_Resultat,15)</f>
        <v>44</v>
      </c>
      <c r="G45" s="13">
        <f>F45+E45</f>
        <v>101</v>
      </c>
      <c r="H45" s="13">
        <f>VLOOKUP($B45,Base_Resultat,21)</f>
        <v>115</v>
      </c>
      <c r="I45" s="13">
        <f>VLOOKUP($B45,Base_Resultat,23)</f>
        <v>14</v>
      </c>
      <c r="J45" s="13">
        <f>VLOOKUP($B45,Base_Resultat,25)</f>
        <v>23</v>
      </c>
      <c r="L45" s="260">
        <v>3</v>
      </c>
      <c r="M45" s="12" t="s">
        <v>82</v>
      </c>
      <c r="N45" s="274">
        <f>VLOOKUP($M45,$D$43:$J$47,4)</f>
        <v>125</v>
      </c>
      <c r="O45" s="25">
        <f>VLOOKUP($M45,$D$43:$J$47,5)</f>
        <v>151</v>
      </c>
      <c r="P45" s="25">
        <f>VLOOKUP($M45,$D$43:$J$47,6)</f>
        <v>26</v>
      </c>
      <c r="Q45" s="25">
        <f>VLOOKUP($M45,$D$43:$J$47,7)</f>
        <v>27</v>
      </c>
    </row>
    <row r="46" spans="1:17" ht="12.75">
      <c r="A46" s="386"/>
      <c r="B46" s="13">
        <v>16</v>
      </c>
      <c r="C46" s="16" t="s">
        <v>81</v>
      </c>
      <c r="D46" s="12" t="s">
        <v>82</v>
      </c>
      <c r="E46" s="13">
        <f>VLOOKUP($B46,Base_Resultat,9)</f>
        <v>70</v>
      </c>
      <c r="F46" s="13">
        <f>VLOOKUP($B46,Base_Resultat,15)</f>
        <v>55</v>
      </c>
      <c r="G46" s="13">
        <f>F46+E46</f>
        <v>125</v>
      </c>
      <c r="H46" s="13">
        <f>VLOOKUP($B46,Base_Resultat,21)</f>
        <v>151</v>
      </c>
      <c r="I46" s="13">
        <f>VLOOKUP($B46,Base_Resultat,23)</f>
        <v>26</v>
      </c>
      <c r="J46" s="13">
        <f>VLOOKUP($B46,Base_Resultat,25)</f>
        <v>27</v>
      </c>
      <c r="L46" s="260">
        <v>4</v>
      </c>
      <c r="M46" s="18" t="s">
        <v>28</v>
      </c>
      <c r="N46" s="274">
        <f>VLOOKUP($M46,$D$43:$J$47,4)</f>
        <v>105</v>
      </c>
      <c r="O46" s="25">
        <f>VLOOKUP($M46,$D$43:$J$47,5)</f>
        <v>105</v>
      </c>
      <c r="P46" s="25">
        <f>VLOOKUP($M46,$D$43:$J$47,6)</f>
        <v>0</v>
      </c>
      <c r="Q46" s="25">
        <f>VLOOKUP($M46,$D$43:$J$47,7)</f>
        <v>0</v>
      </c>
    </row>
    <row r="47" spans="1:17" ht="12.75">
      <c r="A47" s="387"/>
      <c r="B47" s="13">
        <v>19</v>
      </c>
      <c r="C47" s="11" t="s">
        <v>95</v>
      </c>
      <c r="D47" s="17" t="s">
        <v>96</v>
      </c>
      <c r="E47" s="13">
        <f>VLOOKUP($B47,Base_Resultat,9)</f>
        <v>77</v>
      </c>
      <c r="F47" s="13">
        <f>VLOOKUP($B47,Base_Resultat,15)</f>
        <v>62</v>
      </c>
      <c r="G47" s="13">
        <f>F47+E47</f>
        <v>139</v>
      </c>
      <c r="H47" s="13">
        <f>VLOOKUP($B47,Base_Resultat,21)</f>
        <v>162</v>
      </c>
      <c r="I47" s="13">
        <f>VLOOKUP($B47,Base_Resultat,23)</f>
        <v>23</v>
      </c>
      <c r="J47" s="13">
        <f>VLOOKUP($B47,Base_Resultat,25)</f>
        <v>36</v>
      </c>
      <c r="L47" s="260">
        <v>5</v>
      </c>
      <c r="M47" s="11" t="s">
        <v>68</v>
      </c>
      <c r="N47" s="274">
        <f>VLOOKUP($M47,$D$43:$J$47,4)</f>
        <v>101</v>
      </c>
      <c r="O47" s="25">
        <f>VLOOKUP($M47,$D$43:$J$47,5)</f>
        <v>115</v>
      </c>
      <c r="P47" s="25">
        <f>VLOOKUP($M47,$D$43:$J$47,6)</f>
        <v>14</v>
      </c>
      <c r="Q47" s="25">
        <f>VLOOKUP($M47,$D$43:$J$47,7)</f>
        <v>23</v>
      </c>
    </row>
    <row r="48" ht="9.75" customHeight="1"/>
    <row r="49" spans="4:14" ht="29.25" customHeight="1">
      <c r="D49" s="249" t="s">
        <v>229</v>
      </c>
      <c r="E49" s="250"/>
      <c r="F49" s="250"/>
      <c r="G49" s="250"/>
      <c r="H49" s="250"/>
      <c r="I49" s="250"/>
      <c r="J49" s="250"/>
      <c r="K49" s="250"/>
      <c r="L49" s="250"/>
      <c r="M49" s="250"/>
      <c r="N49" s="250"/>
    </row>
  </sheetData>
  <sheetProtection/>
  <mergeCells count="8">
    <mergeCell ref="D49:N49"/>
    <mergeCell ref="L26:L27"/>
    <mergeCell ref="L3:L4"/>
    <mergeCell ref="B1:Q1"/>
    <mergeCell ref="A28:A41"/>
    <mergeCell ref="A43:A47"/>
    <mergeCell ref="A5:A18"/>
    <mergeCell ref="A20:A24"/>
  </mergeCells>
  <printOptions horizontalCentered="1" verticalCentered="1"/>
  <pageMargins left="0.35433070866141736" right="0.35433070866141736" top="0.5511811023622047" bottom="0.1968503937007874" header="0.15748031496062992" footer="0.35433070866141736"/>
  <pageSetup fitToHeight="1" fitToWidth="1" horizontalDpi="300" verticalDpi="300" orientation="landscape" paperSize="9" scale="78" r:id="rId2"/>
  <headerFooter alignWithMargins="0">
    <oddHeader>&amp;C&amp;"Arial,Gras"&amp;14Inter-Regional ASPTT des 17 et 18  SEPTEMBRE 2011
Le Chambon-sur-Lignon&amp;RPage &amp;P sur &amp;N</oddHeader>
    <oddFooter>&amp;R&amp;D-&amp;F-&amp;A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3"/>
  <sheetViews>
    <sheetView tabSelected="1" zoomScalePageLayoutView="0" workbookViewId="0" topLeftCell="A1">
      <selection activeCell="M109" sqref="M109"/>
    </sheetView>
  </sheetViews>
  <sheetFormatPr defaultColWidth="11.421875" defaultRowHeight="12.75"/>
  <cols>
    <col min="1" max="1" width="4.28125" style="264" customWidth="1"/>
    <col min="2" max="2" width="9.8515625" style="263" customWidth="1"/>
    <col min="3" max="3" width="22.421875" style="263" customWidth="1"/>
    <col min="4" max="4" width="6.00390625" style="263" customWidth="1"/>
    <col min="5" max="5" width="18.421875" style="263" customWidth="1"/>
    <col min="6" max="6" width="4.140625" style="263" customWidth="1"/>
    <col min="7" max="7" width="3.8515625" style="263" customWidth="1"/>
    <col min="8" max="8" width="7.8515625" style="263" customWidth="1"/>
    <col min="9" max="10" width="5.28125" style="263" customWidth="1"/>
    <col min="11" max="11" width="8.00390625" style="263" customWidth="1"/>
    <col min="12" max="16384" width="11.421875" style="263" customWidth="1"/>
  </cols>
  <sheetData>
    <row r="1" spans="1:8" ht="12.75">
      <c r="A1" s="264" t="s">
        <v>258</v>
      </c>
      <c r="B1" s="265"/>
      <c r="G1" s="266"/>
      <c r="H1" s="265"/>
    </row>
    <row r="2" spans="1:12" ht="12.75">
      <c r="A2" s="264" t="s">
        <v>259</v>
      </c>
      <c r="B2" s="267" t="s">
        <v>260</v>
      </c>
      <c r="C2" s="256" t="s">
        <v>261</v>
      </c>
      <c r="D2" s="256" t="s">
        <v>262</v>
      </c>
      <c r="E2" s="268" t="s">
        <v>263</v>
      </c>
      <c r="F2" s="263" t="s">
        <v>264</v>
      </c>
      <c r="G2" s="264" t="s">
        <v>265</v>
      </c>
      <c r="H2" s="267" t="s">
        <v>266</v>
      </c>
      <c r="I2" s="256" t="s">
        <v>267</v>
      </c>
      <c r="J2" s="256" t="s">
        <v>268</v>
      </c>
      <c r="K2" s="269"/>
      <c r="L2" s="270"/>
    </row>
    <row r="3" spans="1:11" ht="12.75">
      <c r="A3" s="264">
        <v>1</v>
      </c>
      <c r="B3" s="271"/>
      <c r="C3" s="264" t="s">
        <v>186</v>
      </c>
      <c r="D3" s="264" t="s">
        <v>269</v>
      </c>
      <c r="E3" s="264" t="s">
        <v>270</v>
      </c>
      <c r="F3" s="263">
        <v>29</v>
      </c>
      <c r="G3" s="264">
        <v>26</v>
      </c>
      <c r="H3" s="271" t="s">
        <v>271</v>
      </c>
      <c r="I3" s="264" t="s">
        <v>271</v>
      </c>
      <c r="J3" s="264">
        <v>55</v>
      </c>
      <c r="K3" s="264"/>
    </row>
    <row r="4" spans="1:11" ht="12.75">
      <c r="A4" s="264">
        <v>2</v>
      </c>
      <c r="B4" s="271"/>
      <c r="C4" s="264" t="s">
        <v>152</v>
      </c>
      <c r="D4" s="264" t="s">
        <v>272</v>
      </c>
      <c r="E4" s="264" t="s">
        <v>273</v>
      </c>
      <c r="F4" s="263">
        <v>25</v>
      </c>
      <c r="G4" s="264">
        <v>24</v>
      </c>
      <c r="H4" s="271" t="s">
        <v>271</v>
      </c>
      <c r="I4" s="264" t="s">
        <v>271</v>
      </c>
      <c r="J4" s="264">
        <v>49</v>
      </c>
      <c r="K4" s="264"/>
    </row>
    <row r="5" spans="1:12" ht="12.75">
      <c r="A5" s="264">
        <v>3</v>
      </c>
      <c r="B5" s="271"/>
      <c r="C5" s="264" t="s">
        <v>223</v>
      </c>
      <c r="D5" s="264" t="s">
        <v>274</v>
      </c>
      <c r="E5" s="264" t="s">
        <v>273</v>
      </c>
      <c r="F5" s="263">
        <v>23</v>
      </c>
      <c r="G5" s="264">
        <v>21</v>
      </c>
      <c r="H5" s="271" t="s">
        <v>271</v>
      </c>
      <c r="I5" s="264" t="s">
        <v>271</v>
      </c>
      <c r="J5" s="264">
        <v>44</v>
      </c>
      <c r="K5" s="264"/>
      <c r="L5" s="264"/>
    </row>
    <row r="6" spans="1:12" ht="12.75">
      <c r="A6" s="264">
        <v>4</v>
      </c>
      <c r="B6" s="271"/>
      <c r="C6" s="264" t="s">
        <v>275</v>
      </c>
      <c r="D6" s="264" t="s">
        <v>276</v>
      </c>
      <c r="E6" s="264" t="s">
        <v>277</v>
      </c>
      <c r="F6" s="263">
        <v>24</v>
      </c>
      <c r="G6" s="264">
        <v>20</v>
      </c>
      <c r="H6" s="271" t="s">
        <v>271</v>
      </c>
      <c r="I6" s="264" t="s">
        <v>271</v>
      </c>
      <c r="J6" s="264">
        <v>44</v>
      </c>
      <c r="K6" s="264"/>
      <c r="L6" s="264"/>
    </row>
    <row r="7" spans="1:12" ht="12.75">
      <c r="A7" s="264">
        <v>5</v>
      </c>
      <c r="B7" s="271"/>
      <c r="C7" s="264" t="s">
        <v>136</v>
      </c>
      <c r="D7" s="264" t="s">
        <v>278</v>
      </c>
      <c r="E7" s="264" t="s">
        <v>279</v>
      </c>
      <c r="F7" s="263">
        <v>22</v>
      </c>
      <c r="G7" s="264">
        <v>19</v>
      </c>
      <c r="H7" s="271" t="s">
        <v>271</v>
      </c>
      <c r="I7" s="264" t="s">
        <v>271</v>
      </c>
      <c r="J7" s="264">
        <v>41</v>
      </c>
      <c r="K7" s="264"/>
      <c r="L7" s="264"/>
    </row>
    <row r="8" spans="1:12" ht="12.75">
      <c r="A8" s="264">
        <v>6</v>
      </c>
      <c r="B8" s="271"/>
      <c r="C8" s="264" t="s">
        <v>188</v>
      </c>
      <c r="D8" s="264" t="s">
        <v>274</v>
      </c>
      <c r="E8" s="264" t="s">
        <v>270</v>
      </c>
      <c r="F8" s="263">
        <v>20</v>
      </c>
      <c r="G8" s="264">
        <v>19</v>
      </c>
      <c r="H8" s="271" t="s">
        <v>271</v>
      </c>
      <c r="I8" s="264" t="s">
        <v>271</v>
      </c>
      <c r="J8" s="264">
        <v>39</v>
      </c>
      <c r="K8" s="264"/>
      <c r="L8" s="264"/>
    </row>
    <row r="9" spans="1:12" ht="12.75">
      <c r="A9" s="264">
        <v>7</v>
      </c>
      <c r="B9" s="271"/>
      <c r="C9" s="264" t="s">
        <v>150</v>
      </c>
      <c r="D9" s="264" t="s">
        <v>280</v>
      </c>
      <c r="E9" s="264" t="s">
        <v>281</v>
      </c>
      <c r="F9" s="263">
        <v>17</v>
      </c>
      <c r="G9" s="264">
        <v>21</v>
      </c>
      <c r="H9" s="271" t="s">
        <v>271</v>
      </c>
      <c r="I9" s="264" t="s">
        <v>271</v>
      </c>
      <c r="J9" s="264">
        <v>38</v>
      </c>
      <c r="K9" s="264"/>
      <c r="L9" s="264"/>
    </row>
    <row r="10" spans="1:12" ht="12.75">
      <c r="A10" s="264">
        <v>8</v>
      </c>
      <c r="B10" s="271"/>
      <c r="C10" s="264" t="s">
        <v>187</v>
      </c>
      <c r="D10" s="264" t="s">
        <v>282</v>
      </c>
      <c r="E10" s="264" t="s">
        <v>270</v>
      </c>
      <c r="F10" s="263">
        <v>17</v>
      </c>
      <c r="G10" s="264">
        <v>21</v>
      </c>
      <c r="H10" s="271" t="s">
        <v>271</v>
      </c>
      <c r="I10" s="264" t="s">
        <v>271</v>
      </c>
      <c r="J10" s="264">
        <v>38</v>
      </c>
      <c r="K10" s="264"/>
      <c r="L10" s="264"/>
    </row>
    <row r="11" spans="1:12" ht="12.75">
      <c r="A11" s="264">
        <v>9</v>
      </c>
      <c r="B11" s="271"/>
      <c r="C11" s="264" t="s">
        <v>205</v>
      </c>
      <c r="D11" s="264" t="s">
        <v>283</v>
      </c>
      <c r="E11" s="264" t="s">
        <v>273</v>
      </c>
      <c r="F11" s="263">
        <v>18</v>
      </c>
      <c r="G11" s="264">
        <v>20</v>
      </c>
      <c r="H11" s="271" t="s">
        <v>271</v>
      </c>
      <c r="I11" s="264" t="s">
        <v>271</v>
      </c>
      <c r="J11" s="264">
        <v>38</v>
      </c>
      <c r="K11" s="264"/>
      <c r="L11" s="264"/>
    </row>
    <row r="12" spans="1:12" ht="12.75">
      <c r="A12" s="264">
        <v>10</v>
      </c>
      <c r="B12" s="271"/>
      <c r="C12" s="264" t="s">
        <v>197</v>
      </c>
      <c r="D12" s="264" t="s">
        <v>284</v>
      </c>
      <c r="E12" s="264" t="s">
        <v>285</v>
      </c>
      <c r="F12" s="263">
        <v>17</v>
      </c>
      <c r="G12" s="264">
        <v>20</v>
      </c>
      <c r="H12" s="271" t="s">
        <v>271</v>
      </c>
      <c r="I12" s="264" t="s">
        <v>271</v>
      </c>
      <c r="J12" s="264">
        <v>37</v>
      </c>
      <c r="K12" s="264"/>
      <c r="L12" s="264"/>
    </row>
    <row r="13" spans="1:12" ht="12.75">
      <c r="A13" s="264">
        <v>11</v>
      </c>
      <c r="B13" s="271"/>
      <c r="C13" s="264" t="s">
        <v>189</v>
      </c>
      <c r="D13" s="264" t="s">
        <v>286</v>
      </c>
      <c r="E13" s="264" t="s">
        <v>270</v>
      </c>
      <c r="F13" s="263">
        <v>20</v>
      </c>
      <c r="G13" s="264">
        <v>17</v>
      </c>
      <c r="H13" s="271" t="s">
        <v>271</v>
      </c>
      <c r="I13" s="264" t="s">
        <v>271</v>
      </c>
      <c r="J13" s="264">
        <v>37</v>
      </c>
      <c r="K13" s="264"/>
      <c r="L13" s="264"/>
    </row>
    <row r="14" spans="1:12" ht="12.75">
      <c r="A14" s="264">
        <v>12</v>
      </c>
      <c r="B14" s="271"/>
      <c r="C14" s="264" t="s">
        <v>191</v>
      </c>
      <c r="D14" s="264" t="s">
        <v>287</v>
      </c>
      <c r="E14" s="264" t="s">
        <v>270</v>
      </c>
      <c r="F14" s="263">
        <v>22</v>
      </c>
      <c r="G14" s="264">
        <v>15</v>
      </c>
      <c r="H14" s="271" t="s">
        <v>271</v>
      </c>
      <c r="I14" s="264" t="s">
        <v>271</v>
      </c>
      <c r="J14" s="264">
        <v>37</v>
      </c>
      <c r="K14" s="264"/>
      <c r="L14" s="264"/>
    </row>
    <row r="15" spans="1:12" ht="12.75">
      <c r="A15" s="264">
        <v>13</v>
      </c>
      <c r="B15" s="271"/>
      <c r="C15" s="264" t="s">
        <v>216</v>
      </c>
      <c r="D15" s="264" t="s">
        <v>288</v>
      </c>
      <c r="E15" s="264" t="s">
        <v>277</v>
      </c>
      <c r="F15" s="263">
        <v>16</v>
      </c>
      <c r="G15" s="264">
        <v>20</v>
      </c>
      <c r="H15" s="271" t="s">
        <v>271</v>
      </c>
      <c r="I15" s="264" t="s">
        <v>271</v>
      </c>
      <c r="J15" s="264">
        <v>36</v>
      </c>
      <c r="K15" s="264"/>
      <c r="L15" s="264"/>
    </row>
    <row r="16" spans="1:12" ht="12.75">
      <c r="A16" s="264">
        <v>14</v>
      </c>
      <c r="B16" s="271"/>
      <c r="C16" s="264" t="s">
        <v>149</v>
      </c>
      <c r="D16" s="264" t="s">
        <v>289</v>
      </c>
      <c r="E16" s="264" t="s">
        <v>281</v>
      </c>
      <c r="F16" s="263">
        <v>17</v>
      </c>
      <c r="G16" s="264">
        <v>19</v>
      </c>
      <c r="H16" s="271" t="s">
        <v>271</v>
      </c>
      <c r="I16" s="264" t="s">
        <v>271</v>
      </c>
      <c r="J16" s="264">
        <v>36</v>
      </c>
      <c r="K16" s="264"/>
      <c r="L16" s="264"/>
    </row>
    <row r="17" spans="1:12" ht="12.75">
      <c r="A17" s="264">
        <v>15</v>
      </c>
      <c r="B17" s="271"/>
      <c r="C17" s="264" t="s">
        <v>153</v>
      </c>
      <c r="D17" s="264" t="s">
        <v>290</v>
      </c>
      <c r="E17" s="264" t="s">
        <v>273</v>
      </c>
      <c r="F17" s="263">
        <v>20</v>
      </c>
      <c r="G17" s="264">
        <v>15</v>
      </c>
      <c r="H17" s="271" t="s">
        <v>271</v>
      </c>
      <c r="I17" s="264" t="s">
        <v>271</v>
      </c>
      <c r="J17" s="264">
        <v>35</v>
      </c>
      <c r="K17" s="264"/>
      <c r="L17" s="264"/>
    </row>
    <row r="18" spans="1:12" ht="12.75">
      <c r="A18" s="264">
        <v>16</v>
      </c>
      <c r="B18" s="271"/>
      <c r="C18" s="264" t="s">
        <v>168</v>
      </c>
      <c r="D18" s="264" t="s">
        <v>291</v>
      </c>
      <c r="E18" s="264" t="s">
        <v>281</v>
      </c>
      <c r="F18" s="263">
        <v>19</v>
      </c>
      <c r="G18" s="264">
        <v>15</v>
      </c>
      <c r="H18" s="271" t="s">
        <v>271</v>
      </c>
      <c r="I18" s="264" t="s">
        <v>271</v>
      </c>
      <c r="J18" s="264">
        <v>34</v>
      </c>
      <c r="K18" s="264"/>
      <c r="L18" s="264"/>
    </row>
    <row r="19" spans="1:12" ht="12.75">
      <c r="A19" s="264">
        <v>17</v>
      </c>
      <c r="B19" s="271"/>
      <c r="C19" s="264" t="s">
        <v>106</v>
      </c>
      <c r="D19" s="264" t="s">
        <v>292</v>
      </c>
      <c r="E19" s="264" t="s">
        <v>285</v>
      </c>
      <c r="F19" s="263">
        <v>21</v>
      </c>
      <c r="G19" s="264">
        <v>11</v>
      </c>
      <c r="H19" s="271" t="s">
        <v>271</v>
      </c>
      <c r="I19" s="264" t="s">
        <v>271</v>
      </c>
      <c r="J19" s="264">
        <v>32</v>
      </c>
      <c r="K19" s="264"/>
      <c r="L19" s="264"/>
    </row>
    <row r="20" spans="1:12" ht="12.75">
      <c r="A20" s="264">
        <v>18</v>
      </c>
      <c r="B20" s="271"/>
      <c r="C20" s="264" t="s">
        <v>173</v>
      </c>
      <c r="D20" s="264" t="s">
        <v>293</v>
      </c>
      <c r="E20" s="264" t="s">
        <v>281</v>
      </c>
      <c r="F20" s="263">
        <v>15</v>
      </c>
      <c r="G20" s="264">
        <v>16</v>
      </c>
      <c r="H20" s="271" t="s">
        <v>271</v>
      </c>
      <c r="I20" s="264" t="s">
        <v>271</v>
      </c>
      <c r="J20" s="264">
        <v>31</v>
      </c>
      <c r="K20" s="264"/>
      <c r="L20" s="264"/>
    </row>
    <row r="21" spans="1:12" ht="12.75">
      <c r="A21" s="264">
        <v>19</v>
      </c>
      <c r="B21" s="271"/>
      <c r="C21" s="264" t="s">
        <v>217</v>
      </c>
      <c r="D21" s="264" t="s">
        <v>294</v>
      </c>
      <c r="E21" s="264" t="s">
        <v>277</v>
      </c>
      <c r="F21" s="263">
        <v>18</v>
      </c>
      <c r="G21" s="264">
        <v>13</v>
      </c>
      <c r="H21" s="271" t="s">
        <v>271</v>
      </c>
      <c r="I21" s="264" t="s">
        <v>271</v>
      </c>
      <c r="J21" s="264">
        <v>31</v>
      </c>
      <c r="K21" s="264"/>
      <c r="L21" s="264"/>
    </row>
    <row r="22" spans="1:12" ht="12.75">
      <c r="A22" s="264">
        <v>20</v>
      </c>
      <c r="B22" s="271"/>
      <c r="C22" s="264" t="s">
        <v>114</v>
      </c>
      <c r="D22" s="264" t="s">
        <v>295</v>
      </c>
      <c r="E22" s="264" t="s">
        <v>285</v>
      </c>
      <c r="F22" s="263">
        <v>13</v>
      </c>
      <c r="G22" s="264">
        <v>17</v>
      </c>
      <c r="H22" s="271" t="s">
        <v>271</v>
      </c>
      <c r="I22" s="264" t="s">
        <v>271</v>
      </c>
      <c r="J22" s="264">
        <v>30</v>
      </c>
      <c r="K22" s="264"/>
      <c r="L22" s="264"/>
    </row>
    <row r="23" spans="1:12" ht="12.75">
      <c r="A23" s="264">
        <v>21</v>
      </c>
      <c r="B23" s="271"/>
      <c r="C23" s="264" t="s">
        <v>109</v>
      </c>
      <c r="D23" s="264" t="s">
        <v>296</v>
      </c>
      <c r="E23" s="264" t="s">
        <v>297</v>
      </c>
      <c r="F23" s="263">
        <v>15</v>
      </c>
      <c r="G23" s="264">
        <v>15</v>
      </c>
      <c r="H23" s="271" t="s">
        <v>271</v>
      </c>
      <c r="I23" s="264" t="s">
        <v>271</v>
      </c>
      <c r="J23" s="264">
        <v>30</v>
      </c>
      <c r="K23" s="264"/>
      <c r="L23" s="264"/>
    </row>
    <row r="24" spans="1:12" ht="12.75">
      <c r="A24" s="264">
        <v>22</v>
      </c>
      <c r="B24" s="271"/>
      <c r="C24" s="264" t="s">
        <v>108</v>
      </c>
      <c r="D24" s="264" t="s">
        <v>298</v>
      </c>
      <c r="E24" s="264" t="s">
        <v>299</v>
      </c>
      <c r="F24" s="263">
        <v>16</v>
      </c>
      <c r="G24" s="264">
        <v>14</v>
      </c>
      <c r="H24" s="271" t="s">
        <v>271</v>
      </c>
      <c r="I24" s="264" t="s">
        <v>271</v>
      </c>
      <c r="J24" s="264">
        <v>30</v>
      </c>
      <c r="K24" s="264"/>
      <c r="L24" s="264"/>
    </row>
    <row r="25" spans="1:12" ht="12.75">
      <c r="A25" s="264">
        <v>23</v>
      </c>
      <c r="B25" s="271"/>
      <c r="C25" s="264" t="s">
        <v>206</v>
      </c>
      <c r="D25" s="264" t="s">
        <v>300</v>
      </c>
      <c r="E25" s="264" t="s">
        <v>273</v>
      </c>
      <c r="F25" s="263">
        <v>16</v>
      </c>
      <c r="G25" s="264">
        <v>13</v>
      </c>
      <c r="H25" s="271" t="s">
        <v>271</v>
      </c>
      <c r="I25" s="264" t="s">
        <v>271</v>
      </c>
      <c r="J25" s="264">
        <v>29</v>
      </c>
      <c r="K25" s="264"/>
      <c r="L25" s="264"/>
    </row>
    <row r="26" spans="1:12" ht="12.75">
      <c r="A26" s="264">
        <v>24</v>
      </c>
      <c r="B26" s="271"/>
      <c r="C26" s="264" t="s">
        <v>105</v>
      </c>
      <c r="D26" s="264" t="s">
        <v>286</v>
      </c>
      <c r="E26" s="264" t="s">
        <v>299</v>
      </c>
      <c r="F26" s="263">
        <v>14</v>
      </c>
      <c r="G26" s="264">
        <v>14</v>
      </c>
      <c r="H26" s="271" t="s">
        <v>271</v>
      </c>
      <c r="I26" s="264" t="s">
        <v>271</v>
      </c>
      <c r="J26" s="264">
        <v>28</v>
      </c>
      <c r="K26" s="264"/>
      <c r="L26" s="264"/>
    </row>
    <row r="27" spans="1:12" ht="12.75">
      <c r="A27" s="264">
        <v>25</v>
      </c>
      <c r="B27" s="271"/>
      <c r="C27" s="264" t="s">
        <v>151</v>
      </c>
      <c r="D27" s="264" t="s">
        <v>301</v>
      </c>
      <c r="E27" s="264" t="s">
        <v>273</v>
      </c>
      <c r="F27" s="263">
        <v>15</v>
      </c>
      <c r="G27" s="264">
        <v>13</v>
      </c>
      <c r="H27" s="271" t="s">
        <v>271</v>
      </c>
      <c r="I27" s="264" t="s">
        <v>271</v>
      </c>
      <c r="J27" s="264">
        <v>28</v>
      </c>
      <c r="K27" s="264"/>
      <c r="L27" s="264"/>
    </row>
    <row r="28" spans="1:12" ht="12.75">
      <c r="A28" s="264">
        <v>26</v>
      </c>
      <c r="B28" s="271"/>
      <c r="C28" s="264" t="s">
        <v>107</v>
      </c>
      <c r="D28" s="264" t="s">
        <v>302</v>
      </c>
      <c r="E28" s="264" t="s">
        <v>273</v>
      </c>
      <c r="F28" s="263">
        <v>14</v>
      </c>
      <c r="G28" s="264">
        <v>13</v>
      </c>
      <c r="H28" s="271" t="s">
        <v>271</v>
      </c>
      <c r="I28" s="264" t="s">
        <v>271</v>
      </c>
      <c r="J28" s="264">
        <v>27</v>
      </c>
      <c r="K28" s="264"/>
      <c r="L28" s="264"/>
    </row>
    <row r="29" spans="1:12" ht="12.75">
      <c r="A29" s="264">
        <v>27</v>
      </c>
      <c r="B29" s="271"/>
      <c r="C29" s="264" t="s">
        <v>218</v>
      </c>
      <c r="D29" s="264" t="s">
        <v>303</v>
      </c>
      <c r="E29" s="264" t="s">
        <v>277</v>
      </c>
      <c r="F29" s="263">
        <v>15</v>
      </c>
      <c r="G29" s="264">
        <v>11</v>
      </c>
      <c r="H29" s="271" t="s">
        <v>271</v>
      </c>
      <c r="I29" s="264" t="s">
        <v>271</v>
      </c>
      <c r="J29" s="264">
        <v>26</v>
      </c>
      <c r="K29" s="264"/>
      <c r="L29" s="264"/>
    </row>
    <row r="30" spans="1:12" ht="12.75">
      <c r="A30" s="264">
        <v>28</v>
      </c>
      <c r="B30" s="271"/>
      <c r="C30" s="264" t="s">
        <v>207</v>
      </c>
      <c r="D30" s="264" t="s">
        <v>304</v>
      </c>
      <c r="E30" s="264" t="s">
        <v>277</v>
      </c>
      <c r="F30" s="263">
        <v>16</v>
      </c>
      <c r="G30" s="264">
        <v>10</v>
      </c>
      <c r="H30" s="271" t="s">
        <v>271</v>
      </c>
      <c r="I30" s="264" t="s">
        <v>271</v>
      </c>
      <c r="J30" s="264">
        <v>26</v>
      </c>
      <c r="K30" s="264"/>
      <c r="L30" s="264"/>
    </row>
    <row r="31" spans="1:12" ht="12.75">
      <c r="A31" s="264">
        <v>29</v>
      </c>
      <c r="B31" s="271"/>
      <c r="C31" s="264" t="s">
        <v>196</v>
      </c>
      <c r="D31" s="264" t="s">
        <v>305</v>
      </c>
      <c r="E31" s="264" t="s">
        <v>285</v>
      </c>
      <c r="F31" s="263">
        <v>17</v>
      </c>
      <c r="G31" s="264">
        <v>9</v>
      </c>
      <c r="H31" s="271" t="s">
        <v>271</v>
      </c>
      <c r="I31" s="264" t="s">
        <v>271</v>
      </c>
      <c r="J31" s="264">
        <v>26</v>
      </c>
      <c r="K31" s="264"/>
      <c r="L31" s="264"/>
    </row>
    <row r="32" spans="1:12" ht="12.75">
      <c r="A32" s="264">
        <v>30</v>
      </c>
      <c r="B32" s="271"/>
      <c r="C32" s="264" t="s">
        <v>171</v>
      </c>
      <c r="D32" s="264" t="s">
        <v>306</v>
      </c>
      <c r="E32" s="264" t="s">
        <v>281</v>
      </c>
      <c r="F32" s="263">
        <v>11</v>
      </c>
      <c r="G32" s="264">
        <v>14</v>
      </c>
      <c r="H32" s="271" t="s">
        <v>271</v>
      </c>
      <c r="I32" s="264" t="s">
        <v>271</v>
      </c>
      <c r="J32" s="264">
        <v>25</v>
      </c>
      <c r="K32" s="264"/>
      <c r="L32" s="264"/>
    </row>
    <row r="33" spans="1:12" ht="12.75">
      <c r="A33" s="264">
        <v>31</v>
      </c>
      <c r="B33" s="271"/>
      <c r="C33" s="264" t="s">
        <v>130</v>
      </c>
      <c r="D33" s="264" t="s">
        <v>307</v>
      </c>
      <c r="E33" s="264" t="s">
        <v>299</v>
      </c>
      <c r="F33" s="263">
        <v>13</v>
      </c>
      <c r="G33" s="264">
        <v>11</v>
      </c>
      <c r="H33" s="271" t="s">
        <v>271</v>
      </c>
      <c r="I33" s="264" t="s">
        <v>271</v>
      </c>
      <c r="J33" s="264">
        <v>24</v>
      </c>
      <c r="K33" s="264"/>
      <c r="L33" s="264"/>
    </row>
    <row r="34" spans="1:12" ht="12.75">
      <c r="A34" s="264">
        <v>32</v>
      </c>
      <c r="B34" s="271"/>
      <c r="C34" s="264" t="s">
        <v>111</v>
      </c>
      <c r="D34" s="264" t="s">
        <v>308</v>
      </c>
      <c r="E34" s="264" t="s">
        <v>299</v>
      </c>
      <c r="F34" s="263">
        <v>14</v>
      </c>
      <c r="G34" s="264">
        <v>10</v>
      </c>
      <c r="H34" s="271" t="s">
        <v>271</v>
      </c>
      <c r="I34" s="264" t="s">
        <v>271</v>
      </c>
      <c r="J34" s="264">
        <v>24</v>
      </c>
      <c r="K34" s="264"/>
      <c r="L34" s="264"/>
    </row>
    <row r="35" spans="1:12" ht="12.75">
      <c r="A35" s="264">
        <v>33</v>
      </c>
      <c r="B35" s="271"/>
      <c r="C35" s="264" t="s">
        <v>166</v>
      </c>
      <c r="D35" s="264" t="s">
        <v>309</v>
      </c>
      <c r="E35" s="264" t="s">
        <v>281</v>
      </c>
      <c r="F35" s="263">
        <v>9</v>
      </c>
      <c r="G35" s="264">
        <v>14</v>
      </c>
      <c r="H35" s="271" t="s">
        <v>271</v>
      </c>
      <c r="I35" s="264" t="s">
        <v>271</v>
      </c>
      <c r="J35" s="264">
        <v>23</v>
      </c>
      <c r="K35" s="264"/>
      <c r="L35" s="264"/>
    </row>
    <row r="36" spans="1:12" ht="12.75">
      <c r="A36" s="264">
        <v>34</v>
      </c>
      <c r="B36" s="271"/>
      <c r="C36" s="264" t="s">
        <v>182</v>
      </c>
      <c r="D36" s="264" t="s">
        <v>302</v>
      </c>
      <c r="E36" s="264" t="s">
        <v>270</v>
      </c>
      <c r="F36" s="263">
        <v>10</v>
      </c>
      <c r="G36" s="264">
        <v>13</v>
      </c>
      <c r="H36" s="271" t="s">
        <v>271</v>
      </c>
      <c r="I36" s="264" t="s">
        <v>271</v>
      </c>
      <c r="J36" s="264">
        <v>23</v>
      </c>
      <c r="K36" s="264"/>
      <c r="L36" s="264"/>
    </row>
    <row r="37" spans="1:12" ht="12.75">
      <c r="A37" s="264">
        <v>35</v>
      </c>
      <c r="B37" s="271"/>
      <c r="C37" s="264" t="s">
        <v>198</v>
      </c>
      <c r="D37" s="264" t="s">
        <v>310</v>
      </c>
      <c r="E37" s="264" t="s">
        <v>285</v>
      </c>
      <c r="F37" s="263">
        <v>13</v>
      </c>
      <c r="G37" s="264">
        <v>10</v>
      </c>
      <c r="H37" s="271" t="s">
        <v>271</v>
      </c>
      <c r="I37" s="264" t="s">
        <v>271</v>
      </c>
      <c r="J37" s="264">
        <v>23</v>
      </c>
      <c r="K37" s="264"/>
      <c r="L37" s="264"/>
    </row>
    <row r="38" spans="1:12" ht="12.75">
      <c r="A38" s="264">
        <v>36</v>
      </c>
      <c r="B38" s="271"/>
      <c r="C38" s="264" t="s">
        <v>113</v>
      </c>
      <c r="D38" s="264" t="s">
        <v>311</v>
      </c>
      <c r="E38" s="264" t="s">
        <v>299</v>
      </c>
      <c r="F38" s="263">
        <v>13</v>
      </c>
      <c r="G38" s="264">
        <v>9</v>
      </c>
      <c r="H38" s="271" t="s">
        <v>271</v>
      </c>
      <c r="I38" s="264" t="s">
        <v>271</v>
      </c>
      <c r="J38" s="264">
        <v>22</v>
      </c>
      <c r="K38" s="264"/>
      <c r="L38" s="264"/>
    </row>
    <row r="39" spans="1:12" ht="12.75">
      <c r="A39" s="264">
        <v>37</v>
      </c>
      <c r="B39" s="271"/>
      <c r="C39" s="264" t="s">
        <v>118</v>
      </c>
      <c r="D39" s="264" t="s">
        <v>312</v>
      </c>
      <c r="E39" s="264" t="s">
        <v>270</v>
      </c>
      <c r="F39" s="263">
        <v>7</v>
      </c>
      <c r="G39" s="264">
        <v>14</v>
      </c>
      <c r="H39" s="271" t="s">
        <v>271</v>
      </c>
      <c r="I39" s="264" t="s">
        <v>271</v>
      </c>
      <c r="J39" s="264">
        <v>21</v>
      </c>
      <c r="K39" s="264"/>
      <c r="L39" s="264"/>
    </row>
    <row r="40" spans="1:12" ht="12.75">
      <c r="A40" s="264">
        <v>38</v>
      </c>
      <c r="B40" s="271"/>
      <c r="C40" s="264" t="s">
        <v>133</v>
      </c>
      <c r="D40" s="264" t="s">
        <v>313</v>
      </c>
      <c r="E40" s="264" t="s">
        <v>297</v>
      </c>
      <c r="F40" s="263">
        <v>9</v>
      </c>
      <c r="G40" s="264">
        <v>12</v>
      </c>
      <c r="H40" s="271" t="s">
        <v>271</v>
      </c>
      <c r="I40" s="264" t="s">
        <v>271</v>
      </c>
      <c r="J40" s="264">
        <v>21</v>
      </c>
      <c r="K40" s="264"/>
      <c r="L40" s="264"/>
    </row>
    <row r="41" spans="1:12" ht="12.75">
      <c r="A41" s="264">
        <v>39</v>
      </c>
      <c r="B41" s="271"/>
      <c r="C41" s="264" t="s">
        <v>200</v>
      </c>
      <c r="D41" s="264" t="s">
        <v>314</v>
      </c>
      <c r="E41" s="264" t="s">
        <v>285</v>
      </c>
      <c r="F41" s="263">
        <v>10</v>
      </c>
      <c r="G41" s="264">
        <v>10</v>
      </c>
      <c r="H41" s="271" t="s">
        <v>271</v>
      </c>
      <c r="I41" s="264" t="s">
        <v>271</v>
      </c>
      <c r="J41" s="264">
        <v>20</v>
      </c>
      <c r="K41" s="264"/>
      <c r="L41" s="264"/>
    </row>
    <row r="42" spans="1:12" ht="12.75">
      <c r="A42" s="264">
        <v>40</v>
      </c>
      <c r="B42" s="271"/>
      <c r="C42" s="264" t="s">
        <v>112</v>
      </c>
      <c r="D42" s="264" t="s">
        <v>315</v>
      </c>
      <c r="E42" s="264" t="s">
        <v>297</v>
      </c>
      <c r="F42" s="263">
        <v>13</v>
      </c>
      <c r="G42" s="264">
        <v>7</v>
      </c>
      <c r="H42" s="271" t="s">
        <v>271</v>
      </c>
      <c r="I42" s="264" t="s">
        <v>271</v>
      </c>
      <c r="J42" s="264">
        <v>20</v>
      </c>
      <c r="K42" s="264"/>
      <c r="L42" s="264"/>
    </row>
    <row r="43" spans="1:12" ht="12.75">
      <c r="A43" s="264">
        <v>41</v>
      </c>
      <c r="B43" s="271"/>
      <c r="C43" s="264" t="s">
        <v>164</v>
      </c>
      <c r="D43" s="264" t="s">
        <v>315</v>
      </c>
      <c r="E43" s="264" t="s">
        <v>281</v>
      </c>
      <c r="F43" s="263">
        <v>10</v>
      </c>
      <c r="G43" s="264">
        <v>9</v>
      </c>
      <c r="H43" s="271" t="s">
        <v>271</v>
      </c>
      <c r="I43" s="264" t="s">
        <v>271</v>
      </c>
      <c r="J43" s="264">
        <v>19</v>
      </c>
      <c r="K43" s="264"/>
      <c r="L43" s="264"/>
    </row>
    <row r="44" spans="1:12" ht="12.75">
      <c r="A44" s="264">
        <v>42</v>
      </c>
      <c r="B44" s="271"/>
      <c r="C44" s="264" t="s">
        <v>135</v>
      </c>
      <c r="D44" s="264" t="s">
        <v>316</v>
      </c>
      <c r="E44" s="264" t="s">
        <v>279</v>
      </c>
      <c r="F44" s="263">
        <v>11</v>
      </c>
      <c r="G44" s="264">
        <v>8</v>
      </c>
      <c r="H44" s="271" t="s">
        <v>271</v>
      </c>
      <c r="I44" s="264" t="s">
        <v>271</v>
      </c>
      <c r="J44" s="264">
        <v>19</v>
      </c>
      <c r="K44" s="264"/>
      <c r="L44" s="264"/>
    </row>
    <row r="45" spans="1:12" ht="12.75">
      <c r="A45" s="264">
        <v>43</v>
      </c>
      <c r="B45" s="271"/>
      <c r="C45" s="264" t="s">
        <v>224</v>
      </c>
      <c r="D45" s="264" t="s">
        <v>317</v>
      </c>
      <c r="E45" s="264" t="s">
        <v>273</v>
      </c>
      <c r="F45" s="263">
        <v>7</v>
      </c>
      <c r="G45" s="264">
        <v>11</v>
      </c>
      <c r="H45" s="271" t="s">
        <v>271</v>
      </c>
      <c r="I45" s="264" t="s">
        <v>271</v>
      </c>
      <c r="J45" s="264">
        <v>18</v>
      </c>
      <c r="K45" s="264"/>
      <c r="L45" s="264"/>
    </row>
    <row r="46" spans="1:12" ht="12.75">
      <c r="A46" s="264">
        <v>44</v>
      </c>
      <c r="B46" s="271"/>
      <c r="C46" s="264" t="s">
        <v>202</v>
      </c>
      <c r="D46" s="264" t="s">
        <v>318</v>
      </c>
      <c r="E46" s="264" t="s">
        <v>285</v>
      </c>
      <c r="F46" s="263">
        <v>8</v>
      </c>
      <c r="G46" s="264">
        <v>10</v>
      </c>
      <c r="H46" s="271" t="s">
        <v>271</v>
      </c>
      <c r="I46" s="264" t="s">
        <v>271</v>
      </c>
      <c r="J46" s="264">
        <v>18</v>
      </c>
      <c r="K46" s="264"/>
      <c r="L46" s="264"/>
    </row>
    <row r="47" spans="1:12" ht="12.75">
      <c r="A47" s="264">
        <v>45</v>
      </c>
      <c r="B47" s="271"/>
      <c r="C47" s="264" t="s">
        <v>115</v>
      </c>
      <c r="D47" s="264" t="s">
        <v>319</v>
      </c>
      <c r="E47" s="264" t="s">
        <v>299</v>
      </c>
      <c r="F47" s="263">
        <v>9</v>
      </c>
      <c r="G47" s="264">
        <v>9</v>
      </c>
      <c r="H47" s="271" t="s">
        <v>271</v>
      </c>
      <c r="I47" s="264" t="s">
        <v>271</v>
      </c>
      <c r="J47" s="264">
        <v>18</v>
      </c>
      <c r="K47" s="264"/>
      <c r="L47" s="264"/>
    </row>
    <row r="48" spans="1:12" ht="12.75">
      <c r="A48" s="264">
        <v>46</v>
      </c>
      <c r="B48" s="271"/>
      <c r="C48" s="264" t="s">
        <v>174</v>
      </c>
      <c r="D48" s="264" t="s">
        <v>320</v>
      </c>
      <c r="E48" s="264" t="s">
        <v>281</v>
      </c>
      <c r="F48" s="263">
        <v>7</v>
      </c>
      <c r="G48" s="264">
        <v>10</v>
      </c>
      <c r="H48" s="271" t="s">
        <v>271</v>
      </c>
      <c r="I48" s="264" t="s">
        <v>271</v>
      </c>
      <c r="J48" s="264">
        <v>17</v>
      </c>
      <c r="K48" s="264"/>
      <c r="L48" s="264"/>
    </row>
    <row r="49" spans="1:12" ht="12.75">
      <c r="A49" s="264">
        <v>47</v>
      </c>
      <c r="B49" s="271"/>
      <c r="C49" s="264" t="s">
        <v>183</v>
      </c>
      <c r="D49" s="264" t="s">
        <v>321</v>
      </c>
      <c r="E49" s="264" t="s">
        <v>270</v>
      </c>
      <c r="F49" s="263">
        <v>10</v>
      </c>
      <c r="G49" s="264">
        <v>7</v>
      </c>
      <c r="H49" s="271" t="s">
        <v>271</v>
      </c>
      <c r="I49" s="264" t="s">
        <v>271</v>
      </c>
      <c r="J49" s="264">
        <v>17</v>
      </c>
      <c r="K49" s="264"/>
      <c r="L49" s="264"/>
    </row>
    <row r="50" spans="1:12" ht="12.75">
      <c r="A50" s="264">
        <v>48</v>
      </c>
      <c r="B50" s="271"/>
      <c r="C50" s="264" t="s">
        <v>117</v>
      </c>
      <c r="D50" s="264" t="s">
        <v>322</v>
      </c>
      <c r="E50" s="264" t="s">
        <v>299</v>
      </c>
      <c r="F50" s="263">
        <v>7</v>
      </c>
      <c r="G50" s="264">
        <v>8</v>
      </c>
      <c r="H50" s="271" t="s">
        <v>271</v>
      </c>
      <c r="I50" s="264" t="s">
        <v>271</v>
      </c>
      <c r="J50" s="264">
        <v>15</v>
      </c>
      <c r="K50" s="264"/>
      <c r="L50" s="264"/>
    </row>
    <row r="51" spans="1:12" ht="12.75">
      <c r="A51" s="264">
        <v>49</v>
      </c>
      <c r="B51" s="271"/>
      <c r="C51" s="264" t="s">
        <v>110</v>
      </c>
      <c r="D51" s="264" t="s">
        <v>323</v>
      </c>
      <c r="E51" s="264" t="s">
        <v>281</v>
      </c>
      <c r="F51" s="263">
        <v>7</v>
      </c>
      <c r="G51" s="264">
        <v>7</v>
      </c>
      <c r="H51" s="271" t="s">
        <v>271</v>
      </c>
      <c r="I51" s="264" t="s">
        <v>271</v>
      </c>
      <c r="J51" s="264">
        <v>14</v>
      </c>
      <c r="K51" s="264"/>
      <c r="L51" s="264"/>
    </row>
    <row r="52" spans="1:12" ht="12.75">
      <c r="A52" s="264">
        <v>50</v>
      </c>
      <c r="B52" s="271"/>
      <c r="C52" s="264" t="s">
        <v>220</v>
      </c>
      <c r="D52" s="264" t="s">
        <v>324</v>
      </c>
      <c r="E52" s="264" t="s">
        <v>277</v>
      </c>
      <c r="F52" s="263">
        <v>7</v>
      </c>
      <c r="G52" s="264">
        <v>7</v>
      </c>
      <c r="H52" s="271" t="s">
        <v>271</v>
      </c>
      <c r="I52" s="264" t="s">
        <v>271</v>
      </c>
      <c r="J52" s="264">
        <v>14</v>
      </c>
      <c r="K52" s="264"/>
      <c r="L52" s="264"/>
    </row>
    <row r="53" spans="1:12" ht="12.75">
      <c r="A53" s="264">
        <v>51</v>
      </c>
      <c r="B53" s="271"/>
      <c r="C53" s="264" t="s">
        <v>120</v>
      </c>
      <c r="D53" s="264" t="s">
        <v>325</v>
      </c>
      <c r="E53" s="264" t="s">
        <v>281</v>
      </c>
      <c r="F53" s="263">
        <v>11</v>
      </c>
      <c r="G53" s="264">
        <v>3</v>
      </c>
      <c r="H53" s="271" t="s">
        <v>271</v>
      </c>
      <c r="I53" s="264" t="s">
        <v>271</v>
      </c>
      <c r="J53" s="264">
        <v>14</v>
      </c>
      <c r="K53" s="264"/>
      <c r="L53" s="264"/>
    </row>
    <row r="54" spans="1:12" ht="12.75">
      <c r="A54" s="264">
        <v>52</v>
      </c>
      <c r="B54" s="271"/>
      <c r="C54" s="264" t="s">
        <v>214</v>
      </c>
      <c r="D54" s="264" t="s">
        <v>326</v>
      </c>
      <c r="E54" s="264" t="s">
        <v>299</v>
      </c>
      <c r="F54" s="263">
        <v>2</v>
      </c>
      <c r="G54" s="264">
        <v>10</v>
      </c>
      <c r="H54" s="271" t="s">
        <v>271</v>
      </c>
      <c r="I54" s="264" t="s">
        <v>271</v>
      </c>
      <c r="J54" s="264">
        <v>12</v>
      </c>
      <c r="K54" s="264"/>
      <c r="L54" s="264"/>
    </row>
    <row r="55" spans="1:12" ht="12.75">
      <c r="A55" s="264">
        <v>53</v>
      </c>
      <c r="B55" s="271"/>
      <c r="C55" s="264" t="s">
        <v>199</v>
      </c>
      <c r="D55" s="264" t="s">
        <v>311</v>
      </c>
      <c r="E55" s="264" t="s">
        <v>285</v>
      </c>
      <c r="F55" s="263">
        <v>5</v>
      </c>
      <c r="G55" s="264">
        <v>7</v>
      </c>
      <c r="H55" s="271" t="s">
        <v>271</v>
      </c>
      <c r="I55" s="264" t="s">
        <v>271</v>
      </c>
      <c r="J55" s="264">
        <v>12</v>
      </c>
      <c r="K55" s="264"/>
      <c r="L55" s="264"/>
    </row>
    <row r="56" spans="1:12" ht="12.75">
      <c r="A56" s="264">
        <v>54</v>
      </c>
      <c r="B56" s="271"/>
      <c r="C56" s="264" t="s">
        <v>227</v>
      </c>
      <c r="D56" s="264" t="s">
        <v>312</v>
      </c>
      <c r="E56" s="264" t="s">
        <v>273</v>
      </c>
      <c r="F56" s="263">
        <v>6</v>
      </c>
      <c r="G56" s="264">
        <v>6</v>
      </c>
      <c r="H56" s="271" t="s">
        <v>271</v>
      </c>
      <c r="I56" s="264" t="s">
        <v>271</v>
      </c>
      <c r="J56" s="264">
        <v>12</v>
      </c>
      <c r="K56" s="264"/>
      <c r="L56" s="264"/>
    </row>
    <row r="57" spans="1:12" ht="12.75">
      <c r="A57" s="264">
        <v>55</v>
      </c>
      <c r="B57" s="271"/>
      <c r="C57" s="264" t="s">
        <v>119</v>
      </c>
      <c r="D57" s="264" t="s">
        <v>316</v>
      </c>
      <c r="E57" s="264" t="s">
        <v>285</v>
      </c>
      <c r="F57" s="263">
        <v>6</v>
      </c>
      <c r="G57" s="264">
        <v>6</v>
      </c>
      <c r="H57" s="271" t="s">
        <v>271</v>
      </c>
      <c r="I57" s="264" t="s">
        <v>271</v>
      </c>
      <c r="J57" s="264">
        <v>12</v>
      </c>
      <c r="K57" s="264"/>
      <c r="L57" s="264"/>
    </row>
    <row r="58" spans="1:12" ht="12.75">
      <c r="A58" s="264">
        <v>56</v>
      </c>
      <c r="B58" s="271"/>
      <c r="C58" s="264" t="s">
        <v>243</v>
      </c>
      <c r="D58" s="264" t="s">
        <v>327</v>
      </c>
      <c r="E58" s="264" t="s">
        <v>273</v>
      </c>
      <c r="F58" s="263">
        <v>7</v>
      </c>
      <c r="G58" s="264">
        <v>5</v>
      </c>
      <c r="H58" s="271" t="s">
        <v>271</v>
      </c>
      <c r="I58" s="264" t="s">
        <v>271</v>
      </c>
      <c r="J58" s="264">
        <v>12</v>
      </c>
      <c r="K58" s="264"/>
      <c r="L58" s="264"/>
    </row>
    <row r="59" spans="1:12" ht="12.75">
      <c r="A59" s="264">
        <v>57</v>
      </c>
      <c r="B59" s="271"/>
      <c r="C59" s="264" t="s">
        <v>121</v>
      </c>
      <c r="D59" s="264" t="s">
        <v>317</v>
      </c>
      <c r="E59" s="264" t="s">
        <v>281</v>
      </c>
      <c r="F59" s="263">
        <v>8</v>
      </c>
      <c r="G59" s="264">
        <v>4</v>
      </c>
      <c r="H59" s="271" t="s">
        <v>271</v>
      </c>
      <c r="I59" s="264" t="s">
        <v>271</v>
      </c>
      <c r="J59" s="264">
        <v>12</v>
      </c>
      <c r="K59" s="264"/>
      <c r="L59" s="264"/>
    </row>
    <row r="60" spans="1:12" ht="12.75">
      <c r="A60" s="264">
        <v>58</v>
      </c>
      <c r="B60" s="271"/>
      <c r="C60" s="264" t="s">
        <v>154</v>
      </c>
      <c r="D60" s="264" t="s">
        <v>328</v>
      </c>
      <c r="E60" s="264" t="s">
        <v>273</v>
      </c>
      <c r="F60" s="263">
        <v>8</v>
      </c>
      <c r="G60" s="264">
        <v>4</v>
      </c>
      <c r="H60" s="271" t="s">
        <v>271</v>
      </c>
      <c r="I60" s="264" t="s">
        <v>271</v>
      </c>
      <c r="J60" s="264">
        <v>12</v>
      </c>
      <c r="K60" s="264"/>
      <c r="L60" s="264"/>
    </row>
    <row r="61" spans="1:12" ht="12.75">
      <c r="A61" s="264">
        <v>59</v>
      </c>
      <c r="B61" s="271"/>
      <c r="C61" s="264" t="s">
        <v>201</v>
      </c>
      <c r="D61" s="264" t="s">
        <v>329</v>
      </c>
      <c r="E61" s="264" t="s">
        <v>285</v>
      </c>
      <c r="F61" s="263">
        <v>8</v>
      </c>
      <c r="G61" s="264">
        <v>4</v>
      </c>
      <c r="H61" s="271" t="s">
        <v>271</v>
      </c>
      <c r="I61" s="264" t="s">
        <v>271</v>
      </c>
      <c r="J61" s="264">
        <v>12</v>
      </c>
      <c r="K61" s="264"/>
      <c r="L61" s="264"/>
    </row>
    <row r="62" spans="1:12" ht="12.75">
      <c r="A62" s="264">
        <v>60</v>
      </c>
      <c r="B62" s="271"/>
      <c r="C62" s="264" t="s">
        <v>181</v>
      </c>
      <c r="D62" s="264" t="s">
        <v>329</v>
      </c>
      <c r="E62" s="264" t="s">
        <v>270</v>
      </c>
      <c r="F62" s="263">
        <v>5</v>
      </c>
      <c r="G62" s="264">
        <v>4</v>
      </c>
      <c r="H62" s="271" t="s">
        <v>271</v>
      </c>
      <c r="I62" s="264" t="s">
        <v>271</v>
      </c>
      <c r="J62" s="264">
        <v>9</v>
      </c>
      <c r="K62" s="264"/>
      <c r="L62" s="264"/>
    </row>
    <row r="63" spans="1:12" ht="12.75">
      <c r="A63" s="264">
        <v>61</v>
      </c>
      <c r="B63" s="271"/>
      <c r="C63" s="264" t="s">
        <v>175</v>
      </c>
      <c r="D63" s="264" t="s">
        <v>330</v>
      </c>
      <c r="E63" s="264" t="s">
        <v>281</v>
      </c>
      <c r="F63" s="263">
        <v>5</v>
      </c>
      <c r="G63" s="264">
        <v>4</v>
      </c>
      <c r="H63" s="271" t="s">
        <v>271</v>
      </c>
      <c r="I63" s="264" t="s">
        <v>271</v>
      </c>
      <c r="J63" s="264">
        <v>9</v>
      </c>
      <c r="K63" s="264"/>
      <c r="L63" s="264"/>
    </row>
    <row r="64" spans="1:12" ht="12.75">
      <c r="A64" s="264">
        <v>62</v>
      </c>
      <c r="B64" s="271"/>
      <c r="C64" s="264" t="s">
        <v>116</v>
      </c>
      <c r="D64" s="264" t="s">
        <v>330</v>
      </c>
      <c r="E64" s="264" t="s">
        <v>270</v>
      </c>
      <c r="F64" s="263">
        <v>4</v>
      </c>
      <c r="G64" s="264">
        <v>4</v>
      </c>
      <c r="H64" s="271" t="s">
        <v>271</v>
      </c>
      <c r="I64" s="264" t="s">
        <v>271</v>
      </c>
      <c r="J64" s="264">
        <v>8</v>
      </c>
      <c r="K64" s="264"/>
      <c r="L64" s="264"/>
    </row>
    <row r="65" spans="1:12" ht="12.75">
      <c r="A65" s="264">
        <v>63</v>
      </c>
      <c r="B65" s="271"/>
      <c r="C65" s="264" t="s">
        <v>219</v>
      </c>
      <c r="D65" s="264" t="s">
        <v>331</v>
      </c>
      <c r="E65" s="264" t="s">
        <v>277</v>
      </c>
      <c r="F65" s="263">
        <v>6</v>
      </c>
      <c r="G65" s="264">
        <v>2</v>
      </c>
      <c r="H65" s="271" t="s">
        <v>271</v>
      </c>
      <c r="I65" s="264" t="s">
        <v>271</v>
      </c>
      <c r="J65" s="264">
        <v>8</v>
      </c>
      <c r="K65" s="264"/>
      <c r="L65" s="264"/>
    </row>
    <row r="66" spans="1:12" ht="12.75">
      <c r="A66" s="264">
        <v>64</v>
      </c>
      <c r="B66" s="271"/>
      <c r="C66" s="264" t="s">
        <v>137</v>
      </c>
      <c r="D66" s="264" t="s">
        <v>332</v>
      </c>
      <c r="E66" s="264" t="s">
        <v>279</v>
      </c>
      <c r="F66" s="263">
        <v>6</v>
      </c>
      <c r="G66" s="264">
        <v>1</v>
      </c>
      <c r="H66" s="271" t="s">
        <v>271</v>
      </c>
      <c r="I66" s="264" t="s">
        <v>271</v>
      </c>
      <c r="J66" s="264">
        <v>7</v>
      </c>
      <c r="K66" s="264"/>
      <c r="L66" s="264"/>
    </row>
    <row r="67" spans="1:12" ht="12.75">
      <c r="A67" s="264">
        <v>65</v>
      </c>
      <c r="B67" s="271"/>
      <c r="C67" s="264" t="s">
        <v>122</v>
      </c>
      <c r="D67" s="264" t="s">
        <v>333</v>
      </c>
      <c r="E67" s="264" t="s">
        <v>273</v>
      </c>
      <c r="F67" s="263">
        <v>4</v>
      </c>
      <c r="G67" s="264">
        <v>2</v>
      </c>
      <c r="H67" s="271" t="s">
        <v>271</v>
      </c>
      <c r="I67" s="264" t="s">
        <v>271</v>
      </c>
      <c r="J67" s="264">
        <v>6</v>
      </c>
      <c r="K67" s="264"/>
      <c r="L67" s="264"/>
    </row>
    <row r="68" spans="1:12" ht="12.75">
      <c r="A68" s="264">
        <v>66</v>
      </c>
      <c r="B68" s="271"/>
      <c r="C68" s="264" t="s">
        <v>123</v>
      </c>
      <c r="D68" s="264" t="s">
        <v>334</v>
      </c>
      <c r="E68" s="264" t="s">
        <v>297</v>
      </c>
      <c r="F68" s="263">
        <v>3</v>
      </c>
      <c r="G68" s="264">
        <v>1</v>
      </c>
      <c r="H68" s="271" t="s">
        <v>271</v>
      </c>
      <c r="I68" s="264" t="s">
        <v>271</v>
      </c>
      <c r="J68" s="264">
        <v>4</v>
      </c>
      <c r="K68" s="264"/>
      <c r="L68" s="264"/>
    </row>
    <row r="69" spans="1:12" ht="12.75">
      <c r="A69" s="264">
        <v>67</v>
      </c>
      <c r="B69" s="271"/>
      <c r="C69" s="264" t="s">
        <v>167</v>
      </c>
      <c r="D69" s="264" t="s">
        <v>335</v>
      </c>
      <c r="E69" s="264" t="s">
        <v>281</v>
      </c>
      <c r="F69" s="263">
        <v>1</v>
      </c>
      <c r="G69" s="264">
        <v>1</v>
      </c>
      <c r="H69" s="271" t="s">
        <v>271</v>
      </c>
      <c r="I69" s="264" t="s">
        <v>271</v>
      </c>
      <c r="J69" s="264">
        <v>2</v>
      </c>
      <c r="K69" s="264"/>
      <c r="L69" s="264"/>
    </row>
    <row r="70" spans="1:12" ht="12.75">
      <c r="A70" s="264" t="s">
        <v>271</v>
      </c>
      <c r="B70" s="271"/>
      <c r="C70" s="264" t="s">
        <v>208</v>
      </c>
      <c r="D70" s="264" t="s">
        <v>336</v>
      </c>
      <c r="E70" s="264" t="s">
        <v>273</v>
      </c>
      <c r="F70" s="263">
        <v>14</v>
      </c>
      <c r="G70" s="264" t="s">
        <v>337</v>
      </c>
      <c r="H70" s="271" t="s">
        <v>271</v>
      </c>
      <c r="I70" s="264" t="s">
        <v>271</v>
      </c>
      <c r="J70" s="264"/>
      <c r="K70" s="264"/>
      <c r="L70" s="264"/>
    </row>
    <row r="71" spans="1:12" ht="12.75">
      <c r="A71" s="264" t="s">
        <v>271</v>
      </c>
      <c r="B71" s="271"/>
      <c r="C71" s="264" t="s">
        <v>165</v>
      </c>
      <c r="D71" s="264" t="s">
        <v>338</v>
      </c>
      <c r="E71" s="264" t="s">
        <v>281</v>
      </c>
      <c r="F71" s="263">
        <v>2</v>
      </c>
      <c r="G71" s="264" t="s">
        <v>339</v>
      </c>
      <c r="H71" s="271" t="s">
        <v>271</v>
      </c>
      <c r="I71" s="264" t="s">
        <v>271</v>
      </c>
      <c r="J71" s="264"/>
      <c r="K71" s="264"/>
      <c r="L71" s="264"/>
    </row>
    <row r="72" spans="1:12" ht="12.75">
      <c r="A72" s="264" t="s">
        <v>271</v>
      </c>
      <c r="B72" s="271"/>
      <c r="C72" s="264" t="s">
        <v>134</v>
      </c>
      <c r="D72" s="264" t="s">
        <v>323</v>
      </c>
      <c r="E72" s="264" t="s">
        <v>297</v>
      </c>
      <c r="F72" s="263" t="s">
        <v>339</v>
      </c>
      <c r="G72" s="264" t="s">
        <v>339</v>
      </c>
      <c r="H72" s="271" t="s">
        <v>271</v>
      </c>
      <c r="I72" s="264" t="s">
        <v>271</v>
      </c>
      <c r="J72" s="264"/>
      <c r="K72" s="264"/>
      <c r="L72" s="264"/>
    </row>
    <row r="73" spans="2:12" ht="12.75">
      <c r="B73" s="271"/>
      <c r="C73" s="264"/>
      <c r="D73" s="264"/>
      <c r="E73" s="264"/>
      <c r="G73" s="264"/>
      <c r="H73" s="271"/>
      <c r="I73" s="264"/>
      <c r="J73" s="264"/>
      <c r="K73" s="264"/>
      <c r="L73" s="264"/>
    </row>
    <row r="74" spans="1:12" ht="12.75">
      <c r="A74" s="264" t="s">
        <v>340</v>
      </c>
      <c r="B74" s="271"/>
      <c r="C74" s="264"/>
      <c r="D74" s="264"/>
      <c r="E74" s="264"/>
      <c r="G74" s="264"/>
      <c r="H74" s="271"/>
      <c r="I74" s="264"/>
      <c r="J74" s="264"/>
      <c r="K74" s="264"/>
      <c r="L74" s="264"/>
    </row>
    <row r="75" spans="1:12" ht="12.75">
      <c r="A75" s="264" t="s">
        <v>259</v>
      </c>
      <c r="B75" s="271" t="s">
        <v>260</v>
      </c>
      <c r="C75" s="264" t="s">
        <v>261</v>
      </c>
      <c r="D75" s="264" t="s">
        <v>262</v>
      </c>
      <c r="E75" s="264" t="s">
        <v>263</v>
      </c>
      <c r="F75" s="263" t="s">
        <v>264</v>
      </c>
      <c r="G75" s="264" t="s">
        <v>265</v>
      </c>
      <c r="H75" s="271" t="s">
        <v>266</v>
      </c>
      <c r="I75" s="264" t="s">
        <v>267</v>
      </c>
      <c r="J75" s="264" t="s">
        <v>268</v>
      </c>
      <c r="K75" s="264"/>
      <c r="L75" s="264"/>
    </row>
    <row r="76" spans="1:12" ht="12.75">
      <c r="A76" s="264">
        <v>1</v>
      </c>
      <c r="B76" s="271"/>
      <c r="C76" s="264" t="s">
        <v>195</v>
      </c>
      <c r="D76" s="264" t="s">
        <v>341</v>
      </c>
      <c r="E76" s="264" t="s">
        <v>285</v>
      </c>
      <c r="F76" s="263">
        <v>29</v>
      </c>
      <c r="G76" s="264">
        <v>20</v>
      </c>
      <c r="H76" s="271" t="s">
        <v>271</v>
      </c>
      <c r="I76" s="264" t="s">
        <v>271</v>
      </c>
      <c r="J76" s="264">
        <v>49</v>
      </c>
      <c r="K76" s="264"/>
      <c r="L76" s="264"/>
    </row>
    <row r="77" spans="1:12" ht="12.75">
      <c r="A77" s="264">
        <v>2</v>
      </c>
      <c r="B77" s="271"/>
      <c r="C77" s="264" t="s">
        <v>124</v>
      </c>
      <c r="D77" s="264" t="s">
        <v>342</v>
      </c>
      <c r="E77" s="264" t="s">
        <v>270</v>
      </c>
      <c r="F77" s="263">
        <v>18</v>
      </c>
      <c r="G77" s="264">
        <v>20</v>
      </c>
      <c r="H77" s="271" t="s">
        <v>271</v>
      </c>
      <c r="I77" s="264" t="s">
        <v>271</v>
      </c>
      <c r="J77" s="264">
        <v>38</v>
      </c>
      <c r="K77" s="264"/>
      <c r="L77" s="264"/>
    </row>
    <row r="78" spans="1:12" ht="12.75">
      <c r="A78" s="264">
        <v>3</v>
      </c>
      <c r="B78" s="271"/>
      <c r="C78" s="264" t="s">
        <v>176</v>
      </c>
      <c r="D78" s="264" t="s">
        <v>343</v>
      </c>
      <c r="E78" s="264" t="s">
        <v>281</v>
      </c>
      <c r="F78" s="263">
        <v>21</v>
      </c>
      <c r="G78" s="264">
        <v>15</v>
      </c>
      <c r="H78" s="271" t="s">
        <v>271</v>
      </c>
      <c r="I78" s="264" t="s">
        <v>271</v>
      </c>
      <c r="J78" s="264">
        <v>36</v>
      </c>
      <c r="K78" s="264"/>
      <c r="L78" s="264"/>
    </row>
    <row r="79" spans="1:12" ht="12.75">
      <c r="A79" s="264">
        <v>4</v>
      </c>
      <c r="B79" s="271"/>
      <c r="C79" s="264" t="s">
        <v>212</v>
      </c>
      <c r="D79" s="264" t="s">
        <v>344</v>
      </c>
      <c r="E79" s="264" t="s">
        <v>281</v>
      </c>
      <c r="F79" s="263">
        <v>15</v>
      </c>
      <c r="G79" s="264">
        <v>18</v>
      </c>
      <c r="H79" s="271" t="s">
        <v>271</v>
      </c>
      <c r="I79" s="264" t="s">
        <v>271</v>
      </c>
      <c r="J79" s="264">
        <v>33</v>
      </c>
      <c r="K79" s="264"/>
      <c r="L79" s="264"/>
    </row>
    <row r="80" spans="1:12" ht="12.75">
      <c r="A80" s="264">
        <v>5</v>
      </c>
      <c r="B80" s="271"/>
      <c r="C80" s="264" t="s">
        <v>131</v>
      </c>
      <c r="D80" s="264" t="s">
        <v>345</v>
      </c>
      <c r="E80" s="264" t="s">
        <v>299</v>
      </c>
      <c r="F80" s="263">
        <v>13</v>
      </c>
      <c r="G80" s="264">
        <v>17</v>
      </c>
      <c r="H80" s="271" t="s">
        <v>271</v>
      </c>
      <c r="I80" s="264" t="s">
        <v>271</v>
      </c>
      <c r="J80" s="264">
        <v>30</v>
      </c>
      <c r="K80" s="264"/>
      <c r="L80" s="264"/>
    </row>
    <row r="81" spans="1:12" ht="12.75">
      <c r="A81" s="264">
        <v>6</v>
      </c>
      <c r="B81" s="271"/>
      <c r="C81" s="264" t="s">
        <v>172</v>
      </c>
      <c r="D81" s="264" t="s">
        <v>346</v>
      </c>
      <c r="E81" s="264" t="s">
        <v>281</v>
      </c>
      <c r="F81" s="263">
        <v>15</v>
      </c>
      <c r="G81" s="264">
        <v>8</v>
      </c>
      <c r="H81" s="271" t="s">
        <v>271</v>
      </c>
      <c r="I81" s="264" t="s">
        <v>271</v>
      </c>
      <c r="J81" s="264">
        <v>23</v>
      </c>
      <c r="K81" s="264"/>
      <c r="L81" s="264"/>
    </row>
    <row r="82" spans="1:12" ht="12.75">
      <c r="A82" s="264">
        <v>7</v>
      </c>
      <c r="B82" s="271"/>
      <c r="C82" s="264" t="s">
        <v>225</v>
      </c>
      <c r="D82" s="264" t="s">
        <v>347</v>
      </c>
      <c r="E82" s="264" t="s">
        <v>273</v>
      </c>
      <c r="F82" s="263">
        <v>12</v>
      </c>
      <c r="G82" s="264">
        <v>10</v>
      </c>
      <c r="H82" s="271" t="s">
        <v>271</v>
      </c>
      <c r="I82" s="264" t="s">
        <v>271</v>
      </c>
      <c r="J82" s="264">
        <v>22</v>
      </c>
      <c r="K82" s="264"/>
      <c r="L82" s="264"/>
    </row>
    <row r="83" spans="1:12" ht="12.75">
      <c r="A83" s="264">
        <v>8</v>
      </c>
      <c r="B83" s="271"/>
      <c r="C83" s="264" t="s">
        <v>125</v>
      </c>
      <c r="D83" s="264" t="s">
        <v>348</v>
      </c>
      <c r="E83" s="264" t="s">
        <v>285</v>
      </c>
      <c r="F83" s="263">
        <v>10</v>
      </c>
      <c r="G83" s="264">
        <v>7</v>
      </c>
      <c r="H83" s="271" t="s">
        <v>271</v>
      </c>
      <c r="I83" s="264" t="s">
        <v>271</v>
      </c>
      <c r="J83" s="264">
        <v>17</v>
      </c>
      <c r="K83" s="264"/>
      <c r="L83" s="264"/>
    </row>
    <row r="84" spans="1:12" ht="12.75">
      <c r="A84" s="264">
        <v>9</v>
      </c>
      <c r="B84" s="271"/>
      <c r="C84" s="264" t="s">
        <v>126</v>
      </c>
      <c r="D84" s="264" t="s">
        <v>318</v>
      </c>
      <c r="E84" s="264" t="s">
        <v>273</v>
      </c>
      <c r="F84" s="263">
        <v>9</v>
      </c>
      <c r="G84" s="264">
        <v>6</v>
      </c>
      <c r="H84" s="271" t="s">
        <v>271</v>
      </c>
      <c r="I84" s="264" t="s">
        <v>271</v>
      </c>
      <c r="J84" s="264">
        <v>15</v>
      </c>
      <c r="K84" s="264"/>
      <c r="L84" s="264"/>
    </row>
    <row r="85" spans="1:12" ht="12.75">
      <c r="A85" s="264">
        <v>10</v>
      </c>
      <c r="B85" s="271"/>
      <c r="C85" s="264" t="s">
        <v>132</v>
      </c>
      <c r="D85" s="264" t="s">
        <v>349</v>
      </c>
      <c r="E85" s="264" t="s">
        <v>299</v>
      </c>
      <c r="F85" s="263">
        <v>6</v>
      </c>
      <c r="G85" s="264">
        <v>8</v>
      </c>
      <c r="H85" s="271" t="s">
        <v>271</v>
      </c>
      <c r="I85" s="264" t="s">
        <v>271</v>
      </c>
      <c r="J85" s="264">
        <v>14</v>
      </c>
      <c r="K85" s="264"/>
      <c r="L85" s="264"/>
    </row>
    <row r="86" spans="1:12" ht="12.75">
      <c r="A86" s="264">
        <v>11</v>
      </c>
      <c r="B86" s="271"/>
      <c r="C86" s="264" t="s">
        <v>194</v>
      </c>
      <c r="D86" s="264" t="s">
        <v>350</v>
      </c>
      <c r="E86" s="264" t="s">
        <v>285</v>
      </c>
      <c r="F86" s="263">
        <v>5</v>
      </c>
      <c r="G86" s="264">
        <v>7</v>
      </c>
      <c r="H86" s="271" t="s">
        <v>271</v>
      </c>
      <c r="I86" s="264" t="s">
        <v>271</v>
      </c>
      <c r="J86" s="264">
        <v>12</v>
      </c>
      <c r="K86" s="264"/>
      <c r="L86" s="264"/>
    </row>
    <row r="87" spans="1:12" ht="12.75">
      <c r="A87" s="264">
        <v>12</v>
      </c>
      <c r="B87" s="271"/>
      <c r="C87" s="264" t="s">
        <v>211</v>
      </c>
      <c r="D87" s="264" t="s">
        <v>351</v>
      </c>
      <c r="E87" s="264" t="s">
        <v>273</v>
      </c>
      <c r="F87" s="263">
        <v>6</v>
      </c>
      <c r="G87" s="264">
        <v>6</v>
      </c>
      <c r="H87" s="271" t="s">
        <v>271</v>
      </c>
      <c r="I87" s="264" t="s">
        <v>271</v>
      </c>
      <c r="J87" s="264">
        <v>12</v>
      </c>
      <c r="K87" s="264"/>
      <c r="L87" s="264"/>
    </row>
    <row r="88" spans="1:12" ht="12.75">
      <c r="A88" s="264">
        <v>13</v>
      </c>
      <c r="B88" s="271"/>
      <c r="C88" s="264" t="s">
        <v>155</v>
      </c>
      <c r="D88" s="264" t="s">
        <v>352</v>
      </c>
      <c r="E88" s="264" t="s">
        <v>281</v>
      </c>
      <c r="F88" s="263">
        <v>7</v>
      </c>
      <c r="G88" s="264">
        <v>5</v>
      </c>
      <c r="H88" s="271" t="s">
        <v>271</v>
      </c>
      <c r="I88" s="264" t="s">
        <v>271</v>
      </c>
      <c r="J88" s="264">
        <v>12</v>
      </c>
      <c r="K88" s="264"/>
      <c r="L88" s="264"/>
    </row>
    <row r="89" spans="1:12" ht="12.75">
      <c r="A89" s="264">
        <v>14</v>
      </c>
      <c r="B89" s="271"/>
      <c r="C89" s="264" t="s">
        <v>185</v>
      </c>
      <c r="D89" s="264" t="s">
        <v>353</v>
      </c>
      <c r="E89" s="264" t="s">
        <v>270</v>
      </c>
      <c r="F89" s="263">
        <v>7</v>
      </c>
      <c r="G89" s="264">
        <v>5</v>
      </c>
      <c r="H89" s="271" t="s">
        <v>271</v>
      </c>
      <c r="I89" s="264" t="s">
        <v>271</v>
      </c>
      <c r="J89" s="264">
        <v>12</v>
      </c>
      <c r="K89" s="264"/>
      <c r="L89" s="264"/>
    </row>
    <row r="90" spans="1:12" ht="12.75">
      <c r="A90" s="264">
        <v>15</v>
      </c>
      <c r="B90" s="271"/>
      <c r="C90" s="264" t="s">
        <v>226</v>
      </c>
      <c r="D90" s="264" t="s">
        <v>354</v>
      </c>
      <c r="E90" s="264" t="s">
        <v>273</v>
      </c>
      <c r="F90" s="263">
        <v>7</v>
      </c>
      <c r="G90" s="264">
        <v>5</v>
      </c>
      <c r="H90" s="271" t="s">
        <v>271</v>
      </c>
      <c r="I90" s="264" t="s">
        <v>271</v>
      </c>
      <c r="J90" s="264">
        <v>12</v>
      </c>
      <c r="K90" s="264"/>
      <c r="L90" s="264"/>
    </row>
    <row r="91" spans="1:12" ht="12.75">
      <c r="A91" s="264">
        <v>16</v>
      </c>
      <c r="B91" s="271"/>
      <c r="C91" s="264" t="s">
        <v>184</v>
      </c>
      <c r="D91" s="264" t="s">
        <v>355</v>
      </c>
      <c r="E91" s="264" t="s">
        <v>270</v>
      </c>
      <c r="F91" s="263">
        <v>9</v>
      </c>
      <c r="G91" s="264">
        <v>2</v>
      </c>
      <c r="H91" s="271" t="s">
        <v>271</v>
      </c>
      <c r="I91" s="264" t="s">
        <v>271</v>
      </c>
      <c r="J91" s="264">
        <v>11</v>
      </c>
      <c r="K91" s="264"/>
      <c r="L91" s="264"/>
    </row>
    <row r="92" spans="1:12" ht="12.75">
      <c r="A92" s="264">
        <v>17</v>
      </c>
      <c r="B92" s="271"/>
      <c r="C92" s="264" t="s">
        <v>127</v>
      </c>
      <c r="D92" s="264" t="s">
        <v>356</v>
      </c>
      <c r="E92" s="264" t="s">
        <v>297</v>
      </c>
      <c r="F92" s="263">
        <v>5</v>
      </c>
      <c r="G92" s="264">
        <v>5</v>
      </c>
      <c r="H92" s="271" t="s">
        <v>271</v>
      </c>
      <c r="I92" s="264" t="s">
        <v>271</v>
      </c>
      <c r="J92" s="264">
        <v>10</v>
      </c>
      <c r="K92" s="264"/>
      <c r="L92" s="264"/>
    </row>
    <row r="93" spans="1:12" ht="12.75">
      <c r="A93" s="264">
        <v>18</v>
      </c>
      <c r="B93" s="271"/>
      <c r="C93" s="264" t="s">
        <v>190</v>
      </c>
      <c r="D93" s="264" t="s">
        <v>357</v>
      </c>
      <c r="E93" s="264" t="s">
        <v>270</v>
      </c>
      <c r="F93" s="263">
        <v>3</v>
      </c>
      <c r="G93" s="264">
        <v>5</v>
      </c>
      <c r="H93" s="271" t="s">
        <v>271</v>
      </c>
      <c r="I93" s="264" t="s">
        <v>271</v>
      </c>
      <c r="J93" s="264">
        <v>8</v>
      </c>
      <c r="K93" s="264"/>
      <c r="L93" s="264"/>
    </row>
    <row r="94" spans="1:12" ht="12.75">
      <c r="A94" s="264">
        <v>19</v>
      </c>
      <c r="B94" s="271"/>
      <c r="C94" s="264" t="s">
        <v>244</v>
      </c>
      <c r="D94" s="264" t="s">
        <v>358</v>
      </c>
      <c r="E94" s="264" t="s">
        <v>273</v>
      </c>
      <c r="F94" s="263">
        <v>6</v>
      </c>
      <c r="G94" s="264">
        <v>2</v>
      </c>
      <c r="H94" s="271" t="s">
        <v>271</v>
      </c>
      <c r="I94" s="264" t="s">
        <v>271</v>
      </c>
      <c r="J94" s="264">
        <v>8</v>
      </c>
      <c r="K94" s="264"/>
      <c r="L94" s="264"/>
    </row>
    <row r="95" spans="1:12" ht="12.75">
      <c r="A95" s="264">
        <v>20</v>
      </c>
      <c r="B95" s="271"/>
      <c r="C95" s="264" t="s">
        <v>209</v>
      </c>
      <c r="D95" s="264" t="s">
        <v>359</v>
      </c>
      <c r="E95" s="264" t="s">
        <v>273</v>
      </c>
      <c r="F95" s="263">
        <v>1</v>
      </c>
      <c r="G95" s="264">
        <v>5</v>
      </c>
      <c r="H95" s="271" t="s">
        <v>271</v>
      </c>
      <c r="I95" s="264" t="s">
        <v>271</v>
      </c>
      <c r="J95" s="264">
        <v>6</v>
      </c>
      <c r="K95" s="264"/>
      <c r="L95" s="264"/>
    </row>
    <row r="96" spans="1:12" ht="12.75">
      <c r="A96" s="264">
        <v>21</v>
      </c>
      <c r="B96" s="271"/>
      <c r="C96" s="264" t="s">
        <v>129</v>
      </c>
      <c r="D96" s="264" t="s">
        <v>360</v>
      </c>
      <c r="E96" s="264" t="s">
        <v>270</v>
      </c>
      <c r="F96" s="263">
        <v>1</v>
      </c>
      <c r="G96" s="264">
        <v>5</v>
      </c>
      <c r="H96" s="271" t="s">
        <v>271</v>
      </c>
      <c r="I96" s="264" t="s">
        <v>271</v>
      </c>
      <c r="J96" s="264">
        <v>6</v>
      </c>
      <c r="K96" s="264"/>
      <c r="L96" s="264"/>
    </row>
    <row r="97" spans="1:12" ht="12.75">
      <c r="A97" s="264">
        <v>22</v>
      </c>
      <c r="B97" s="271"/>
      <c r="C97" s="264" t="s">
        <v>210</v>
      </c>
      <c r="D97" s="264" t="s">
        <v>351</v>
      </c>
      <c r="E97" s="264" t="s">
        <v>273</v>
      </c>
      <c r="F97" s="263">
        <v>2</v>
      </c>
      <c r="G97" s="264">
        <v>2</v>
      </c>
      <c r="H97" s="271" t="s">
        <v>271</v>
      </c>
      <c r="I97" s="264" t="s">
        <v>271</v>
      </c>
      <c r="J97" s="264">
        <v>4</v>
      </c>
      <c r="K97" s="264"/>
      <c r="L97" s="264"/>
    </row>
    <row r="98" spans="1:12" ht="12.75">
      <c r="A98" s="264">
        <v>23</v>
      </c>
      <c r="B98" s="271"/>
      <c r="C98" s="264" t="s">
        <v>213</v>
      </c>
      <c r="D98" s="264" t="s">
        <v>361</v>
      </c>
      <c r="E98" s="264" t="s">
        <v>279</v>
      </c>
      <c r="F98" s="263">
        <v>3</v>
      </c>
      <c r="G98" s="264"/>
      <c r="H98" s="271" t="s">
        <v>271</v>
      </c>
      <c r="I98" s="264" t="s">
        <v>271</v>
      </c>
      <c r="J98" s="264">
        <v>3</v>
      </c>
      <c r="K98" s="264"/>
      <c r="L98" s="264"/>
    </row>
    <row r="99" spans="1:12" ht="12.75">
      <c r="A99" s="264">
        <v>24</v>
      </c>
      <c r="B99" s="271"/>
      <c r="C99" s="264" t="s">
        <v>228</v>
      </c>
      <c r="D99" s="264" t="s">
        <v>362</v>
      </c>
      <c r="E99" s="264" t="s">
        <v>273</v>
      </c>
      <c r="G99" s="264">
        <v>2</v>
      </c>
      <c r="H99" s="271" t="s">
        <v>271</v>
      </c>
      <c r="I99" s="264" t="s">
        <v>271</v>
      </c>
      <c r="J99" s="264">
        <v>2</v>
      </c>
      <c r="K99" s="264"/>
      <c r="L99" s="264"/>
    </row>
    <row r="100" spans="1:12" ht="12.75">
      <c r="A100" s="264">
        <v>25</v>
      </c>
      <c r="B100" s="271"/>
      <c r="C100" s="264" t="s">
        <v>128</v>
      </c>
      <c r="D100" s="264" t="s">
        <v>363</v>
      </c>
      <c r="E100" s="264" t="s">
        <v>281</v>
      </c>
      <c r="G100" s="264">
        <v>1</v>
      </c>
      <c r="H100" s="271" t="s">
        <v>271</v>
      </c>
      <c r="I100" s="264" t="s">
        <v>271</v>
      </c>
      <c r="J100" s="264">
        <v>1</v>
      </c>
      <c r="K100" s="264"/>
      <c r="L100" s="264"/>
    </row>
    <row r="101" spans="2:12" ht="12.75">
      <c r="B101" s="271"/>
      <c r="C101" s="264"/>
      <c r="D101" s="264"/>
      <c r="E101" s="264"/>
      <c r="G101" s="264"/>
      <c r="H101" s="271"/>
      <c r="I101" s="264"/>
      <c r="J101" s="264"/>
      <c r="K101" s="264"/>
      <c r="L101" s="264"/>
    </row>
    <row r="102" spans="1:10" ht="12.75">
      <c r="A102" s="272" t="s">
        <v>364</v>
      </c>
      <c r="B102" s="272"/>
      <c r="C102" s="264"/>
      <c r="D102" s="264"/>
      <c r="G102" s="264"/>
      <c r="H102" s="272"/>
      <c r="I102" s="264"/>
      <c r="J102" s="264"/>
    </row>
    <row r="103" spans="2:10" ht="12.75">
      <c r="B103" s="272"/>
      <c r="C103" s="264"/>
      <c r="D103" s="264"/>
      <c r="G103" s="264"/>
      <c r="H103" s="272"/>
      <c r="I103" s="264"/>
      <c r="J103" s="264"/>
    </row>
    <row r="104" spans="3:10" ht="12.75">
      <c r="C104" s="264"/>
      <c r="D104" s="264"/>
      <c r="G104" s="264"/>
      <c r="I104" s="264"/>
      <c r="J104" s="264"/>
    </row>
    <row r="105" spans="3:4" ht="12.75">
      <c r="C105" s="264"/>
      <c r="D105" s="264"/>
    </row>
    <row r="106" spans="3:4" ht="12.75">
      <c r="C106" s="264"/>
      <c r="D106" s="264"/>
    </row>
    <row r="107" spans="3:4" ht="12.75">
      <c r="C107" s="264"/>
      <c r="D107" s="264"/>
    </row>
    <row r="108" spans="3:4" ht="12.75">
      <c r="C108" s="264"/>
      <c r="D108" s="264"/>
    </row>
    <row r="109" spans="3:4" ht="12.75">
      <c r="C109" s="264"/>
      <c r="D109" s="264"/>
    </row>
    <row r="110" spans="3:4" ht="12.75">
      <c r="C110" s="264"/>
      <c r="D110" s="264"/>
    </row>
    <row r="111" spans="3:4" ht="12.75">
      <c r="C111" s="264"/>
      <c r="D111" s="264"/>
    </row>
    <row r="112" spans="3:4" ht="12.75">
      <c r="C112" s="264"/>
      <c r="D112" s="264"/>
    </row>
    <row r="113" spans="3:4" ht="12.75">
      <c r="C113" s="264"/>
      <c r="D113" s="264"/>
    </row>
    <row r="114" spans="3:4" ht="12.75">
      <c r="C114" s="264"/>
      <c r="D114" s="264"/>
    </row>
    <row r="115" spans="3:4" ht="12.75">
      <c r="C115" s="264"/>
      <c r="D115" s="264"/>
    </row>
    <row r="116" spans="3:4" ht="12.75">
      <c r="C116" s="264"/>
      <c r="D116" s="264"/>
    </row>
    <row r="117" spans="3:4" ht="12.75">
      <c r="C117" s="264"/>
      <c r="D117" s="264"/>
    </row>
    <row r="118" spans="3:4" ht="12.75">
      <c r="C118" s="264"/>
      <c r="D118" s="264"/>
    </row>
    <row r="119" spans="3:4" ht="12.75">
      <c r="C119" s="264"/>
      <c r="D119" s="264"/>
    </row>
    <row r="120" spans="3:4" ht="12.75">
      <c r="C120" s="264"/>
      <c r="D120" s="264"/>
    </row>
    <row r="121" spans="3:4" ht="12.75">
      <c r="C121" s="264"/>
      <c r="D121" s="264"/>
    </row>
    <row r="122" spans="3:4" ht="12.75">
      <c r="C122" s="264"/>
      <c r="D122" s="264"/>
    </row>
    <row r="123" spans="3:4" ht="12.75">
      <c r="C123" s="264"/>
      <c r="D123" s="264"/>
    </row>
    <row r="124" spans="3:4" ht="12.75">
      <c r="C124" s="264"/>
      <c r="D124" s="264"/>
    </row>
    <row r="125" spans="3:4" ht="12.75">
      <c r="C125" s="264"/>
      <c r="D125" s="264"/>
    </row>
    <row r="126" spans="3:4" ht="12.75">
      <c r="C126" s="264"/>
      <c r="D126" s="264"/>
    </row>
    <row r="127" spans="3:4" ht="12.75">
      <c r="C127" s="264"/>
      <c r="D127" s="264"/>
    </row>
    <row r="128" spans="3:4" ht="12.75">
      <c r="C128" s="264"/>
      <c r="D128" s="264"/>
    </row>
    <row r="129" spans="3:4" ht="12.75">
      <c r="C129" s="264"/>
      <c r="D129" s="264"/>
    </row>
    <row r="130" spans="3:4" ht="12.75">
      <c r="C130" s="264"/>
      <c r="D130" s="264"/>
    </row>
    <row r="131" spans="3:4" ht="12.75">
      <c r="C131" s="264"/>
      <c r="D131" s="264"/>
    </row>
    <row r="132" spans="3:4" ht="12.75">
      <c r="C132" s="264"/>
      <c r="D132" s="264"/>
    </row>
    <row r="133" spans="3:4" ht="12.75">
      <c r="C133" s="264"/>
      <c r="D133" s="264"/>
    </row>
    <row r="134" spans="3:4" ht="12.75">
      <c r="C134" s="264"/>
      <c r="D134" s="264"/>
    </row>
    <row r="135" spans="3:4" ht="12.75">
      <c r="C135" s="264"/>
      <c r="D135" s="264"/>
    </row>
    <row r="136" spans="3:4" ht="12.75">
      <c r="C136" s="264"/>
      <c r="D136" s="264"/>
    </row>
    <row r="137" spans="3:4" ht="12.75">
      <c r="C137" s="264"/>
      <c r="D137" s="264"/>
    </row>
    <row r="138" spans="3:4" ht="12.75">
      <c r="C138" s="264"/>
      <c r="D138" s="264"/>
    </row>
    <row r="139" spans="3:4" ht="12.75">
      <c r="C139" s="264"/>
      <c r="D139" s="264"/>
    </row>
    <row r="140" spans="3:4" ht="12.75">
      <c r="C140" s="264"/>
      <c r="D140" s="264"/>
    </row>
    <row r="141" spans="3:4" ht="12.75">
      <c r="C141" s="264"/>
      <c r="D141" s="264"/>
    </row>
    <row r="142" spans="3:4" ht="12.75">
      <c r="C142" s="264"/>
      <c r="D142" s="264"/>
    </row>
    <row r="143" spans="3:4" ht="12.75">
      <c r="C143" s="264"/>
      <c r="D143" s="264"/>
    </row>
    <row r="144" spans="3:4" ht="12.75">
      <c r="C144" s="264"/>
      <c r="D144" s="264"/>
    </row>
    <row r="145" spans="3:4" ht="12.75">
      <c r="C145" s="264"/>
      <c r="D145" s="264"/>
    </row>
    <row r="146" spans="3:4" ht="12.75">
      <c r="C146" s="264"/>
      <c r="D146" s="264"/>
    </row>
    <row r="147" spans="3:4" ht="12.75">
      <c r="C147" s="264"/>
      <c r="D147" s="264"/>
    </row>
    <row r="148" spans="3:4" ht="12.75">
      <c r="C148" s="264"/>
      <c r="D148" s="264"/>
    </row>
    <row r="149" spans="3:4" ht="12.75">
      <c r="C149" s="264"/>
      <c r="D149" s="264"/>
    </row>
    <row r="150" spans="3:4" ht="12.75">
      <c r="C150" s="264"/>
      <c r="D150" s="264"/>
    </row>
    <row r="151" spans="3:4" ht="12.75">
      <c r="C151" s="264"/>
      <c r="D151" s="264"/>
    </row>
    <row r="152" spans="3:4" ht="12.75">
      <c r="C152" s="264"/>
      <c r="D152" s="264"/>
    </row>
    <row r="153" spans="3:4" ht="12.75">
      <c r="C153" s="264"/>
      <c r="D153" s="264"/>
    </row>
    <row r="154" spans="3:4" ht="12.75">
      <c r="C154" s="264"/>
      <c r="D154" s="264"/>
    </row>
    <row r="155" spans="3:4" ht="12.75">
      <c r="C155" s="264"/>
      <c r="D155" s="264"/>
    </row>
    <row r="156" spans="3:4" ht="12.75">
      <c r="C156" s="264"/>
      <c r="D156" s="264"/>
    </row>
    <row r="157" spans="3:4" ht="12.75">
      <c r="C157" s="264"/>
      <c r="D157" s="264"/>
    </row>
    <row r="158" spans="3:4" ht="12.75">
      <c r="C158" s="264"/>
      <c r="D158" s="264"/>
    </row>
    <row r="159" spans="3:4" ht="12.75">
      <c r="C159" s="264"/>
      <c r="D159" s="264"/>
    </row>
    <row r="160" spans="3:4" ht="12.75">
      <c r="C160" s="264"/>
      <c r="D160" s="264"/>
    </row>
    <row r="161" spans="3:4" ht="12.75">
      <c r="C161" s="264"/>
      <c r="D161" s="264"/>
    </row>
    <row r="162" spans="3:4" ht="12.75">
      <c r="C162" s="264"/>
      <c r="D162" s="264"/>
    </row>
    <row r="163" spans="3:4" ht="12.75">
      <c r="C163" s="264"/>
      <c r="D163" s="264"/>
    </row>
    <row r="164" spans="3:4" ht="12.75">
      <c r="C164" s="264"/>
      <c r="D164" s="264"/>
    </row>
    <row r="165" spans="3:4" ht="12.75">
      <c r="C165" s="264"/>
      <c r="D165" s="264"/>
    </row>
    <row r="166" spans="3:4" ht="12.75">
      <c r="C166" s="264"/>
      <c r="D166" s="264"/>
    </row>
    <row r="167" spans="3:4" ht="12.75">
      <c r="C167" s="264"/>
      <c r="D167" s="264"/>
    </row>
    <row r="168" spans="3:4" ht="12.75">
      <c r="C168" s="264"/>
      <c r="D168" s="264"/>
    </row>
    <row r="169" spans="3:4" ht="12.75">
      <c r="C169" s="264"/>
      <c r="D169" s="264"/>
    </row>
    <row r="170" spans="3:4" ht="12.75">
      <c r="C170" s="264"/>
      <c r="D170" s="264"/>
    </row>
    <row r="171" spans="3:4" ht="12.75">
      <c r="C171" s="264"/>
      <c r="D171" s="264"/>
    </row>
    <row r="172" spans="3:4" ht="12.75">
      <c r="C172" s="264"/>
      <c r="D172" s="264"/>
    </row>
    <row r="173" spans="3:4" ht="12.75">
      <c r="C173" s="264"/>
      <c r="D173" s="264"/>
    </row>
    <row r="174" spans="3:4" ht="12.75">
      <c r="C174" s="264"/>
      <c r="D174" s="264"/>
    </row>
    <row r="175" spans="3:4" ht="12.75">
      <c r="C175" s="264"/>
      <c r="D175" s="264"/>
    </row>
    <row r="176" spans="3:4" ht="12.75">
      <c r="C176" s="264"/>
      <c r="D176" s="264"/>
    </row>
    <row r="177" spans="3:4" ht="12.75">
      <c r="C177" s="264"/>
      <c r="D177" s="264"/>
    </row>
    <row r="178" spans="3:4" ht="12.75">
      <c r="C178" s="264"/>
      <c r="D178" s="264"/>
    </row>
    <row r="179" spans="3:4" ht="12.75">
      <c r="C179" s="264"/>
      <c r="D179" s="264"/>
    </row>
    <row r="180" spans="3:4" ht="12.75">
      <c r="C180" s="264"/>
      <c r="D180" s="264"/>
    </row>
    <row r="181" spans="3:4" ht="12.75">
      <c r="C181" s="264"/>
      <c r="D181" s="264"/>
    </row>
    <row r="182" spans="3:4" ht="12.75">
      <c r="C182" s="264"/>
      <c r="D182" s="264"/>
    </row>
    <row r="183" spans="3:4" ht="12.75">
      <c r="C183" s="264"/>
      <c r="D183" s="264"/>
    </row>
    <row r="184" spans="3:4" ht="12.75">
      <c r="C184" s="264"/>
      <c r="D184" s="264"/>
    </row>
    <row r="185" spans="3:4" ht="12.75">
      <c r="C185" s="264"/>
      <c r="D185" s="264"/>
    </row>
    <row r="186" spans="3:4" ht="12.75">
      <c r="C186" s="264"/>
      <c r="D186" s="264"/>
    </row>
    <row r="187" spans="3:4" ht="12.75">
      <c r="C187" s="264"/>
      <c r="D187" s="264"/>
    </row>
    <row r="188" spans="3:4" ht="12.75">
      <c r="C188" s="264"/>
      <c r="D188" s="264"/>
    </row>
    <row r="189" spans="3:4" ht="12.75">
      <c r="C189" s="264"/>
      <c r="D189" s="264"/>
    </row>
    <row r="190" spans="3:4" ht="12.75">
      <c r="C190" s="264"/>
      <c r="D190" s="264"/>
    </row>
    <row r="191" spans="3:4" ht="12.75">
      <c r="C191" s="264"/>
      <c r="D191" s="264"/>
    </row>
    <row r="192" spans="3:4" ht="12.75">
      <c r="C192" s="264"/>
      <c r="D192" s="264"/>
    </row>
    <row r="193" spans="3:4" ht="12.75">
      <c r="C193" s="264"/>
      <c r="D193" s="264"/>
    </row>
    <row r="194" spans="3:4" ht="12.75">
      <c r="C194" s="264"/>
      <c r="D194" s="264"/>
    </row>
    <row r="195" spans="3:4" ht="12.75">
      <c r="C195" s="264"/>
      <c r="D195" s="264"/>
    </row>
    <row r="196" spans="3:4" ht="12.75">
      <c r="C196" s="264"/>
      <c r="D196" s="264"/>
    </row>
    <row r="197" spans="3:4" ht="12.75">
      <c r="C197" s="264"/>
      <c r="D197" s="264"/>
    </row>
    <row r="198" spans="3:4" ht="12.75">
      <c r="C198" s="264"/>
      <c r="D198" s="264"/>
    </row>
    <row r="199" spans="3:4" ht="12.75">
      <c r="C199" s="264"/>
      <c r="D199" s="264"/>
    </row>
    <row r="200" spans="3:4" ht="12.75">
      <c r="C200" s="264"/>
      <c r="D200" s="264"/>
    </row>
    <row r="201" spans="3:4" ht="12.75">
      <c r="C201" s="264"/>
      <c r="D201" s="264"/>
    </row>
    <row r="202" spans="3:4" ht="12.75">
      <c r="C202" s="264"/>
      <c r="D202" s="264"/>
    </row>
    <row r="203" spans="3:4" ht="12.75">
      <c r="C203" s="264"/>
      <c r="D203" s="264"/>
    </row>
    <row r="204" spans="3:4" ht="12.75">
      <c r="C204" s="264"/>
      <c r="D204" s="264"/>
    </row>
    <row r="205" spans="3:4" ht="12.75">
      <c r="C205" s="264"/>
      <c r="D205" s="264"/>
    </row>
    <row r="206" spans="3:4" ht="12.75">
      <c r="C206" s="264"/>
      <c r="D206" s="264"/>
    </row>
    <row r="207" spans="3:4" ht="12.75">
      <c r="C207" s="264"/>
      <c r="D207" s="264"/>
    </row>
    <row r="208" spans="3:4" ht="12.75">
      <c r="C208" s="264"/>
      <c r="D208" s="264"/>
    </row>
    <row r="209" spans="3:4" ht="12.75">
      <c r="C209" s="264"/>
      <c r="D209" s="264"/>
    </row>
    <row r="210" spans="3:4" ht="12.75">
      <c r="C210" s="264"/>
      <c r="D210" s="264"/>
    </row>
    <row r="211" spans="3:4" ht="12.75">
      <c r="C211" s="264"/>
      <c r="D211" s="264"/>
    </row>
    <row r="212" spans="3:4" ht="12.75">
      <c r="C212" s="264"/>
      <c r="D212" s="264"/>
    </row>
    <row r="213" spans="3:4" ht="12.75">
      <c r="C213" s="264"/>
      <c r="D213" s="264"/>
    </row>
    <row r="214" spans="3:4" ht="12.75">
      <c r="C214" s="264"/>
      <c r="D214" s="264"/>
    </row>
    <row r="215" spans="3:4" ht="12.75">
      <c r="C215" s="264"/>
      <c r="D215" s="264"/>
    </row>
    <row r="216" spans="3:4" ht="12.75">
      <c r="C216" s="264"/>
      <c r="D216" s="264"/>
    </row>
    <row r="217" spans="3:4" ht="12.75">
      <c r="C217" s="264"/>
      <c r="D217" s="264"/>
    </row>
    <row r="218" spans="3:4" ht="12.75">
      <c r="C218" s="264"/>
      <c r="D218" s="264"/>
    </row>
    <row r="219" spans="3:4" ht="12.75">
      <c r="C219" s="264"/>
      <c r="D219" s="264"/>
    </row>
    <row r="220" spans="3:4" ht="12.75">
      <c r="C220" s="264"/>
      <c r="D220" s="264"/>
    </row>
    <row r="221" spans="3:4" ht="12.75">
      <c r="C221" s="264"/>
      <c r="D221" s="264"/>
    </row>
    <row r="222" spans="3:4" ht="12.75">
      <c r="C222" s="264"/>
      <c r="D222" s="264"/>
    </row>
    <row r="223" spans="3:4" ht="12.75">
      <c r="C223" s="264"/>
      <c r="D223" s="264"/>
    </row>
  </sheetData>
  <sheetProtection/>
  <printOptions horizontalCentered="1"/>
  <pageMargins left="0.15748031496062992" right="0.15748031496062992" top="0.31496062992125984" bottom="0.1968503937007874" header="0.07874015748031496" footer="0.31496062992125984"/>
  <pageSetup horizontalDpi="300" verticalDpi="300" orientation="portrait" paperSize="9" r:id="rId1"/>
  <headerFooter alignWithMargins="0">
    <oddHeader>&amp;L&amp;F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21"/>
  <sheetViews>
    <sheetView zoomScalePageLayoutView="0" workbookViewId="0" topLeftCell="A70">
      <selection activeCell="D105" sqref="D104:D105"/>
    </sheetView>
  </sheetViews>
  <sheetFormatPr defaultColWidth="11.421875" defaultRowHeight="12.75"/>
  <cols>
    <col min="1" max="1" width="3.28125" style="263" customWidth="1"/>
    <col min="2" max="2" width="6.57421875" style="263" customWidth="1"/>
    <col min="3" max="3" width="20.57421875" style="263" customWidth="1"/>
    <col min="4" max="4" width="6.28125" style="263" customWidth="1"/>
    <col min="5" max="5" width="18.8515625" style="263" customWidth="1"/>
    <col min="6" max="6" width="4.140625" style="263" customWidth="1"/>
    <col min="7" max="7" width="4.8515625" style="263" customWidth="1"/>
    <col min="8" max="8" width="5.00390625" style="263" customWidth="1"/>
    <col min="9" max="9" width="5.28125" style="263" customWidth="1"/>
    <col min="10" max="10" width="6.8515625" style="263" customWidth="1"/>
    <col min="11" max="11" width="9.00390625" style="263" customWidth="1"/>
    <col min="12" max="12" width="8.140625" style="270" customWidth="1"/>
    <col min="13" max="16384" width="11.421875" style="263" customWidth="1"/>
  </cols>
  <sheetData>
    <row r="1" spans="1:12" ht="12.75">
      <c r="A1" s="264" t="s">
        <v>259</v>
      </c>
      <c r="B1" s="265" t="s">
        <v>260</v>
      </c>
      <c r="C1" s="263" t="s">
        <v>261</v>
      </c>
      <c r="D1" s="263" t="s">
        <v>262</v>
      </c>
      <c r="E1" s="263" t="s">
        <v>263</v>
      </c>
      <c r="F1" s="263" t="s">
        <v>264</v>
      </c>
      <c r="G1" s="266" t="s">
        <v>265</v>
      </c>
      <c r="H1" s="265" t="s">
        <v>266</v>
      </c>
      <c r="I1" s="263" t="s">
        <v>267</v>
      </c>
      <c r="J1" s="263" t="s">
        <v>268</v>
      </c>
      <c r="L1" s="263"/>
    </row>
    <row r="2" spans="1:11" ht="12.75">
      <c r="A2" s="264">
        <v>1</v>
      </c>
      <c r="B2" s="267"/>
      <c r="C2" s="256" t="s">
        <v>166</v>
      </c>
      <c r="D2" s="256" t="s">
        <v>309</v>
      </c>
      <c r="E2" s="269" t="s">
        <v>281</v>
      </c>
      <c r="F2" s="263">
        <v>36</v>
      </c>
      <c r="G2" s="264">
        <v>48</v>
      </c>
      <c r="H2" s="267" t="s">
        <v>271</v>
      </c>
      <c r="I2" s="256" t="s">
        <v>271</v>
      </c>
      <c r="J2" s="256">
        <v>84</v>
      </c>
      <c r="K2" s="269"/>
    </row>
    <row r="3" spans="1:11" ht="12.75">
      <c r="A3" s="264">
        <v>2</v>
      </c>
      <c r="B3" s="271"/>
      <c r="C3" s="264" t="s">
        <v>220</v>
      </c>
      <c r="D3" s="264" t="s">
        <v>324</v>
      </c>
      <c r="E3" s="264" t="s">
        <v>277</v>
      </c>
      <c r="F3" s="263">
        <v>41</v>
      </c>
      <c r="G3" s="264">
        <v>38</v>
      </c>
      <c r="H3" s="271" t="s">
        <v>271</v>
      </c>
      <c r="I3" s="264" t="s">
        <v>271</v>
      </c>
      <c r="J3" s="264">
        <v>79</v>
      </c>
      <c r="K3" s="264"/>
    </row>
    <row r="4" spans="1:11" ht="12.75">
      <c r="A4" s="264">
        <v>3</v>
      </c>
      <c r="B4" s="271"/>
      <c r="C4" s="264" t="s">
        <v>201</v>
      </c>
      <c r="D4" s="264" t="s">
        <v>329</v>
      </c>
      <c r="E4" s="264" t="s">
        <v>285</v>
      </c>
      <c r="F4" s="263">
        <v>43</v>
      </c>
      <c r="G4" s="264">
        <v>33</v>
      </c>
      <c r="H4" s="271" t="s">
        <v>271</v>
      </c>
      <c r="I4" s="264" t="s">
        <v>271</v>
      </c>
      <c r="J4" s="264">
        <v>76</v>
      </c>
      <c r="K4" s="264"/>
    </row>
    <row r="5" spans="1:12" ht="12.75">
      <c r="A5" s="264">
        <v>4</v>
      </c>
      <c r="B5" s="271"/>
      <c r="C5" s="264" t="s">
        <v>205</v>
      </c>
      <c r="D5" s="264" t="s">
        <v>283</v>
      </c>
      <c r="E5" s="264" t="s">
        <v>273</v>
      </c>
      <c r="F5" s="263">
        <v>37</v>
      </c>
      <c r="G5" s="264">
        <v>38</v>
      </c>
      <c r="H5" s="271" t="s">
        <v>271</v>
      </c>
      <c r="I5" s="264" t="s">
        <v>271</v>
      </c>
      <c r="J5" s="264">
        <v>75</v>
      </c>
      <c r="K5" s="264"/>
      <c r="L5" s="268"/>
    </row>
    <row r="6" spans="1:12" ht="12.75">
      <c r="A6" s="264">
        <v>5</v>
      </c>
      <c r="B6" s="271"/>
      <c r="C6" s="264" t="s">
        <v>114</v>
      </c>
      <c r="D6" s="264" t="s">
        <v>295</v>
      </c>
      <c r="E6" s="264" t="s">
        <v>285</v>
      </c>
      <c r="F6" s="263">
        <v>34</v>
      </c>
      <c r="G6" s="264">
        <v>40</v>
      </c>
      <c r="H6" s="271" t="s">
        <v>271</v>
      </c>
      <c r="I6" s="264" t="s">
        <v>271</v>
      </c>
      <c r="J6" s="264">
        <v>74</v>
      </c>
      <c r="K6" s="264"/>
      <c r="L6" s="268"/>
    </row>
    <row r="7" spans="1:12" ht="12.75">
      <c r="A7" s="264">
        <v>6</v>
      </c>
      <c r="B7" s="271"/>
      <c r="C7" s="264" t="s">
        <v>197</v>
      </c>
      <c r="D7" s="264" t="s">
        <v>284</v>
      </c>
      <c r="E7" s="264" t="s">
        <v>285</v>
      </c>
      <c r="F7" s="263">
        <v>36</v>
      </c>
      <c r="G7" s="264">
        <v>38</v>
      </c>
      <c r="H7" s="271" t="s">
        <v>271</v>
      </c>
      <c r="I7" s="264" t="s">
        <v>271</v>
      </c>
      <c r="J7" s="264">
        <v>74</v>
      </c>
      <c r="K7" s="264"/>
      <c r="L7" s="268"/>
    </row>
    <row r="8" spans="1:12" ht="12.75">
      <c r="A8" s="264">
        <v>7</v>
      </c>
      <c r="B8" s="271"/>
      <c r="C8" s="264" t="s">
        <v>191</v>
      </c>
      <c r="D8" s="264" t="s">
        <v>287</v>
      </c>
      <c r="E8" s="264" t="s">
        <v>270</v>
      </c>
      <c r="F8" s="263">
        <v>41</v>
      </c>
      <c r="G8" s="264">
        <v>33</v>
      </c>
      <c r="H8" s="271" t="s">
        <v>271</v>
      </c>
      <c r="I8" s="264" t="s">
        <v>271</v>
      </c>
      <c r="J8" s="264">
        <v>74</v>
      </c>
      <c r="K8" s="264"/>
      <c r="L8" s="268"/>
    </row>
    <row r="9" spans="1:12" ht="12.75">
      <c r="A9" s="264">
        <v>8</v>
      </c>
      <c r="B9" s="271"/>
      <c r="C9" s="264" t="s">
        <v>243</v>
      </c>
      <c r="D9" s="264" t="s">
        <v>327</v>
      </c>
      <c r="E9" s="264" t="s">
        <v>273</v>
      </c>
      <c r="F9" s="263">
        <v>35</v>
      </c>
      <c r="G9" s="264">
        <v>38</v>
      </c>
      <c r="H9" s="271" t="s">
        <v>271</v>
      </c>
      <c r="I9" s="264" t="s">
        <v>271</v>
      </c>
      <c r="J9" s="264">
        <v>73</v>
      </c>
      <c r="K9" s="264"/>
      <c r="L9" s="268"/>
    </row>
    <row r="10" spans="1:12" ht="12.75">
      <c r="A10" s="264">
        <v>9</v>
      </c>
      <c r="B10" s="271"/>
      <c r="C10" s="264" t="s">
        <v>223</v>
      </c>
      <c r="D10" s="264" t="s">
        <v>274</v>
      </c>
      <c r="E10" s="264" t="s">
        <v>273</v>
      </c>
      <c r="F10" s="263">
        <v>37</v>
      </c>
      <c r="G10" s="264">
        <v>36</v>
      </c>
      <c r="H10" s="271" t="s">
        <v>271</v>
      </c>
      <c r="I10" s="264" t="s">
        <v>271</v>
      </c>
      <c r="J10" s="264">
        <v>73</v>
      </c>
      <c r="K10" s="264"/>
      <c r="L10" s="268"/>
    </row>
    <row r="11" spans="1:12" ht="12.75">
      <c r="A11" s="264">
        <v>10</v>
      </c>
      <c r="B11" s="271"/>
      <c r="C11" s="264" t="s">
        <v>216</v>
      </c>
      <c r="D11" s="264" t="s">
        <v>288</v>
      </c>
      <c r="E11" s="264" t="s">
        <v>277</v>
      </c>
      <c r="F11" s="263">
        <v>33</v>
      </c>
      <c r="G11" s="264">
        <v>38</v>
      </c>
      <c r="H11" s="271" t="s">
        <v>271</v>
      </c>
      <c r="I11" s="264" t="s">
        <v>271</v>
      </c>
      <c r="J11" s="264">
        <v>71</v>
      </c>
      <c r="K11" s="264"/>
      <c r="L11" s="268"/>
    </row>
    <row r="12" spans="1:12" ht="12.75">
      <c r="A12" s="264">
        <v>11</v>
      </c>
      <c r="B12" s="271"/>
      <c r="C12" s="264" t="s">
        <v>174</v>
      </c>
      <c r="D12" s="264" t="s">
        <v>320</v>
      </c>
      <c r="E12" s="264" t="s">
        <v>281</v>
      </c>
      <c r="F12" s="263">
        <v>34</v>
      </c>
      <c r="G12" s="264">
        <v>37</v>
      </c>
      <c r="H12" s="271" t="s">
        <v>271</v>
      </c>
      <c r="I12" s="264" t="s">
        <v>271</v>
      </c>
      <c r="J12" s="264">
        <v>71</v>
      </c>
      <c r="K12" s="264"/>
      <c r="L12" s="268"/>
    </row>
    <row r="13" spans="1:12" ht="12.75">
      <c r="A13" s="264">
        <v>12</v>
      </c>
      <c r="B13" s="271"/>
      <c r="C13" s="264" t="s">
        <v>186</v>
      </c>
      <c r="D13" s="264" t="s">
        <v>269</v>
      </c>
      <c r="E13" s="264" t="s">
        <v>270</v>
      </c>
      <c r="F13" s="263">
        <v>37</v>
      </c>
      <c r="G13" s="264">
        <v>34</v>
      </c>
      <c r="H13" s="271" t="s">
        <v>271</v>
      </c>
      <c r="I13" s="264" t="s">
        <v>271</v>
      </c>
      <c r="J13" s="264">
        <v>71</v>
      </c>
      <c r="K13" s="264"/>
      <c r="L13" s="268"/>
    </row>
    <row r="14" spans="1:12" ht="12.75">
      <c r="A14" s="264">
        <v>13</v>
      </c>
      <c r="B14" s="271"/>
      <c r="C14" s="264" t="s">
        <v>152</v>
      </c>
      <c r="D14" s="264" t="s">
        <v>272</v>
      </c>
      <c r="E14" s="264" t="s">
        <v>273</v>
      </c>
      <c r="F14" s="263">
        <v>35</v>
      </c>
      <c r="G14" s="264">
        <v>35</v>
      </c>
      <c r="H14" s="271" t="s">
        <v>271</v>
      </c>
      <c r="I14" s="264" t="s">
        <v>271</v>
      </c>
      <c r="J14" s="264">
        <v>70</v>
      </c>
      <c r="K14" s="264"/>
      <c r="L14" s="268"/>
    </row>
    <row r="15" spans="1:12" ht="12.75">
      <c r="A15" s="264">
        <v>14</v>
      </c>
      <c r="B15" s="271"/>
      <c r="C15" s="264" t="s">
        <v>217</v>
      </c>
      <c r="D15" s="264" t="s">
        <v>294</v>
      </c>
      <c r="E15" s="264" t="s">
        <v>277</v>
      </c>
      <c r="F15" s="263">
        <v>36</v>
      </c>
      <c r="G15" s="264">
        <v>34</v>
      </c>
      <c r="H15" s="271" t="s">
        <v>271</v>
      </c>
      <c r="I15" s="264" t="s">
        <v>271</v>
      </c>
      <c r="J15" s="264">
        <v>70</v>
      </c>
      <c r="K15" s="264"/>
      <c r="L15" s="268"/>
    </row>
    <row r="16" spans="1:12" ht="12.75">
      <c r="A16" s="264">
        <v>15</v>
      </c>
      <c r="B16" s="271"/>
      <c r="C16" s="264" t="s">
        <v>118</v>
      </c>
      <c r="D16" s="264" t="s">
        <v>312</v>
      </c>
      <c r="E16" s="264" t="s">
        <v>270</v>
      </c>
      <c r="F16" s="263">
        <v>31</v>
      </c>
      <c r="G16" s="264">
        <v>38</v>
      </c>
      <c r="H16" s="271" t="s">
        <v>271</v>
      </c>
      <c r="I16" s="264" t="s">
        <v>271</v>
      </c>
      <c r="J16" s="264">
        <v>69</v>
      </c>
      <c r="K16" s="264"/>
      <c r="L16" s="268"/>
    </row>
    <row r="17" spans="1:12" ht="12.75">
      <c r="A17" s="264">
        <v>16</v>
      </c>
      <c r="B17" s="271"/>
      <c r="C17" s="264" t="s">
        <v>189</v>
      </c>
      <c r="D17" s="264" t="s">
        <v>286</v>
      </c>
      <c r="E17" s="264" t="s">
        <v>270</v>
      </c>
      <c r="F17" s="263">
        <v>36</v>
      </c>
      <c r="G17" s="264">
        <v>33</v>
      </c>
      <c r="H17" s="271" t="s">
        <v>271</v>
      </c>
      <c r="I17" s="264" t="s">
        <v>271</v>
      </c>
      <c r="J17" s="264">
        <v>69</v>
      </c>
      <c r="K17" s="264"/>
      <c r="L17" s="268"/>
    </row>
    <row r="18" spans="1:12" ht="12.75">
      <c r="A18" s="264">
        <v>17</v>
      </c>
      <c r="B18" s="271"/>
      <c r="C18" s="264" t="s">
        <v>111</v>
      </c>
      <c r="D18" s="264" t="s">
        <v>308</v>
      </c>
      <c r="E18" s="264" t="s">
        <v>299</v>
      </c>
      <c r="F18" s="263">
        <v>37</v>
      </c>
      <c r="G18" s="264">
        <v>32</v>
      </c>
      <c r="H18" s="271" t="s">
        <v>271</v>
      </c>
      <c r="I18" s="264" t="s">
        <v>271</v>
      </c>
      <c r="J18" s="264">
        <v>69</v>
      </c>
      <c r="K18" s="264"/>
      <c r="L18" s="268"/>
    </row>
    <row r="19" spans="1:12" ht="12.75">
      <c r="A19" s="264">
        <v>18</v>
      </c>
      <c r="B19" s="271"/>
      <c r="C19" s="264" t="s">
        <v>113</v>
      </c>
      <c r="D19" s="264" t="s">
        <v>311</v>
      </c>
      <c r="E19" s="264" t="s">
        <v>299</v>
      </c>
      <c r="F19" s="263">
        <v>34</v>
      </c>
      <c r="G19" s="264">
        <v>34</v>
      </c>
      <c r="H19" s="271" t="s">
        <v>271</v>
      </c>
      <c r="I19" s="264" t="s">
        <v>271</v>
      </c>
      <c r="J19" s="264">
        <v>68</v>
      </c>
      <c r="K19" s="264"/>
      <c r="L19" s="268"/>
    </row>
    <row r="20" spans="1:12" ht="12.75">
      <c r="A20" s="264">
        <v>19</v>
      </c>
      <c r="B20" s="271"/>
      <c r="C20" s="264" t="s">
        <v>108</v>
      </c>
      <c r="D20" s="264" t="s">
        <v>298</v>
      </c>
      <c r="E20" s="264" t="s">
        <v>299</v>
      </c>
      <c r="F20" s="263">
        <v>35</v>
      </c>
      <c r="G20" s="264">
        <v>33</v>
      </c>
      <c r="H20" s="271" t="s">
        <v>271</v>
      </c>
      <c r="I20" s="264" t="s">
        <v>271</v>
      </c>
      <c r="J20" s="264">
        <v>68</v>
      </c>
      <c r="K20" s="264"/>
      <c r="L20" s="268"/>
    </row>
    <row r="21" spans="1:12" ht="12.75">
      <c r="A21" s="264">
        <v>20</v>
      </c>
      <c r="B21" s="271"/>
      <c r="C21" s="264" t="s">
        <v>153</v>
      </c>
      <c r="D21" s="264" t="s">
        <v>290</v>
      </c>
      <c r="E21" s="264" t="s">
        <v>273</v>
      </c>
      <c r="F21" s="263">
        <v>38</v>
      </c>
      <c r="G21" s="264">
        <v>30</v>
      </c>
      <c r="H21" s="271" t="s">
        <v>271</v>
      </c>
      <c r="I21" s="264" t="s">
        <v>271</v>
      </c>
      <c r="J21" s="264">
        <v>68</v>
      </c>
      <c r="K21" s="264"/>
      <c r="L21" s="268"/>
    </row>
    <row r="22" spans="1:12" ht="12.75">
      <c r="A22" s="264">
        <v>21</v>
      </c>
      <c r="B22" s="271"/>
      <c r="C22" s="264" t="s">
        <v>183</v>
      </c>
      <c r="D22" s="264" t="s">
        <v>321</v>
      </c>
      <c r="E22" s="264" t="s">
        <v>270</v>
      </c>
      <c r="F22" s="263">
        <v>31</v>
      </c>
      <c r="G22" s="264">
        <v>36</v>
      </c>
      <c r="H22" s="271" t="s">
        <v>271</v>
      </c>
      <c r="I22" s="264" t="s">
        <v>271</v>
      </c>
      <c r="J22" s="264">
        <v>67</v>
      </c>
      <c r="K22" s="264"/>
      <c r="L22" s="268"/>
    </row>
    <row r="23" spans="1:12" ht="12.75">
      <c r="A23" s="264">
        <v>22</v>
      </c>
      <c r="B23" s="271"/>
      <c r="C23" s="264" t="s">
        <v>200</v>
      </c>
      <c r="D23" s="264" t="s">
        <v>314</v>
      </c>
      <c r="E23" s="264" t="s">
        <v>285</v>
      </c>
      <c r="F23" s="263">
        <v>32</v>
      </c>
      <c r="G23" s="264">
        <v>35</v>
      </c>
      <c r="H23" s="271" t="s">
        <v>271</v>
      </c>
      <c r="I23" s="264" t="s">
        <v>271</v>
      </c>
      <c r="J23" s="264">
        <v>67</v>
      </c>
      <c r="K23" s="264"/>
      <c r="L23" s="268"/>
    </row>
    <row r="24" spans="1:12" ht="12.75">
      <c r="A24" s="264">
        <v>23</v>
      </c>
      <c r="B24" s="271"/>
      <c r="C24" s="264" t="s">
        <v>136</v>
      </c>
      <c r="D24" s="264" t="s">
        <v>278</v>
      </c>
      <c r="E24" s="264" t="s">
        <v>279</v>
      </c>
      <c r="F24" s="263">
        <v>34</v>
      </c>
      <c r="G24" s="264">
        <v>33</v>
      </c>
      <c r="H24" s="271" t="s">
        <v>271</v>
      </c>
      <c r="I24" s="264" t="s">
        <v>271</v>
      </c>
      <c r="J24" s="264">
        <v>67</v>
      </c>
      <c r="K24" s="264"/>
      <c r="L24" s="268"/>
    </row>
    <row r="25" spans="1:12" ht="12.75">
      <c r="A25" s="264">
        <v>24</v>
      </c>
      <c r="B25" s="271"/>
      <c r="C25" s="264" t="s">
        <v>122</v>
      </c>
      <c r="D25" s="264" t="s">
        <v>333</v>
      </c>
      <c r="E25" s="264" t="s">
        <v>273</v>
      </c>
      <c r="F25" s="263">
        <v>35</v>
      </c>
      <c r="G25" s="264">
        <v>32</v>
      </c>
      <c r="H25" s="271" t="s">
        <v>271</v>
      </c>
      <c r="I25" s="264" t="s">
        <v>271</v>
      </c>
      <c r="J25" s="264">
        <v>67</v>
      </c>
      <c r="K25" s="264"/>
      <c r="L25" s="268"/>
    </row>
    <row r="26" spans="1:12" ht="12.75">
      <c r="A26" s="264">
        <v>25</v>
      </c>
      <c r="B26" s="271"/>
      <c r="C26" s="264" t="s">
        <v>150</v>
      </c>
      <c r="D26" s="264" t="s">
        <v>280</v>
      </c>
      <c r="E26" s="264" t="s">
        <v>281</v>
      </c>
      <c r="F26" s="263">
        <v>30</v>
      </c>
      <c r="G26" s="264">
        <v>36</v>
      </c>
      <c r="H26" s="271" t="s">
        <v>271</v>
      </c>
      <c r="I26" s="264" t="s">
        <v>271</v>
      </c>
      <c r="J26" s="264">
        <v>66</v>
      </c>
      <c r="K26" s="264"/>
      <c r="L26" s="268"/>
    </row>
    <row r="27" spans="1:12" ht="12.75">
      <c r="A27" s="264">
        <v>26</v>
      </c>
      <c r="B27" s="271"/>
      <c r="C27" s="264" t="s">
        <v>188</v>
      </c>
      <c r="D27" s="264" t="s">
        <v>274</v>
      </c>
      <c r="E27" s="264" t="s">
        <v>270</v>
      </c>
      <c r="F27" s="263">
        <v>33</v>
      </c>
      <c r="G27" s="264">
        <v>33</v>
      </c>
      <c r="H27" s="271" t="s">
        <v>271</v>
      </c>
      <c r="I27" s="264" t="s">
        <v>271</v>
      </c>
      <c r="J27" s="264">
        <v>66</v>
      </c>
      <c r="K27" s="264"/>
      <c r="L27" s="268"/>
    </row>
    <row r="28" spans="1:12" ht="12.75">
      <c r="A28" s="264">
        <v>27</v>
      </c>
      <c r="B28" s="271"/>
      <c r="C28" s="264" t="s">
        <v>218</v>
      </c>
      <c r="D28" s="264" t="s">
        <v>303</v>
      </c>
      <c r="E28" s="264" t="s">
        <v>277</v>
      </c>
      <c r="F28" s="263">
        <v>34</v>
      </c>
      <c r="G28" s="264">
        <v>31</v>
      </c>
      <c r="H28" s="271" t="s">
        <v>271</v>
      </c>
      <c r="I28" s="264" t="s">
        <v>271</v>
      </c>
      <c r="J28" s="264">
        <v>65</v>
      </c>
      <c r="K28" s="264"/>
      <c r="L28" s="268"/>
    </row>
    <row r="29" spans="1:12" ht="12.75">
      <c r="A29" s="264">
        <v>28</v>
      </c>
      <c r="B29" s="271"/>
      <c r="C29" s="264" t="s">
        <v>106</v>
      </c>
      <c r="D29" s="264" t="s">
        <v>292</v>
      </c>
      <c r="E29" s="264" t="s">
        <v>285</v>
      </c>
      <c r="F29" s="263">
        <v>38</v>
      </c>
      <c r="G29" s="264">
        <v>27</v>
      </c>
      <c r="H29" s="271" t="s">
        <v>271</v>
      </c>
      <c r="I29" s="264" t="s">
        <v>271</v>
      </c>
      <c r="J29" s="264">
        <v>65</v>
      </c>
      <c r="K29" s="264"/>
      <c r="L29" s="268"/>
    </row>
    <row r="30" spans="1:12" ht="12.75">
      <c r="A30" s="264">
        <v>29</v>
      </c>
      <c r="B30" s="271"/>
      <c r="C30" s="264" t="s">
        <v>133</v>
      </c>
      <c r="D30" s="264" t="s">
        <v>313</v>
      </c>
      <c r="E30" s="264" t="s">
        <v>297</v>
      </c>
      <c r="F30" s="263">
        <v>28</v>
      </c>
      <c r="G30" s="264">
        <v>36</v>
      </c>
      <c r="H30" s="271" t="s">
        <v>271</v>
      </c>
      <c r="I30" s="264" t="s">
        <v>271</v>
      </c>
      <c r="J30" s="264">
        <v>64</v>
      </c>
      <c r="K30" s="264"/>
      <c r="L30" s="268"/>
    </row>
    <row r="31" spans="1:12" ht="12.75">
      <c r="A31" s="264">
        <v>30</v>
      </c>
      <c r="B31" s="271"/>
      <c r="C31" s="264" t="s">
        <v>173</v>
      </c>
      <c r="D31" s="264" t="s">
        <v>293</v>
      </c>
      <c r="E31" s="264" t="s">
        <v>281</v>
      </c>
      <c r="F31" s="263">
        <v>32</v>
      </c>
      <c r="G31" s="264">
        <v>32</v>
      </c>
      <c r="H31" s="271" t="s">
        <v>271</v>
      </c>
      <c r="I31" s="264" t="s">
        <v>271</v>
      </c>
      <c r="J31" s="264">
        <v>64</v>
      </c>
      <c r="K31" s="264"/>
      <c r="L31" s="268"/>
    </row>
    <row r="32" spans="1:12" ht="12.75">
      <c r="A32" s="264">
        <v>31</v>
      </c>
      <c r="B32" s="271"/>
      <c r="C32" s="264" t="s">
        <v>149</v>
      </c>
      <c r="D32" s="264" t="s">
        <v>289</v>
      </c>
      <c r="E32" s="264" t="s">
        <v>281</v>
      </c>
      <c r="F32" s="263">
        <v>32</v>
      </c>
      <c r="G32" s="264">
        <v>32</v>
      </c>
      <c r="H32" s="271" t="s">
        <v>271</v>
      </c>
      <c r="I32" s="264" t="s">
        <v>271</v>
      </c>
      <c r="J32" s="264">
        <v>64</v>
      </c>
      <c r="K32" s="264"/>
      <c r="L32" s="268"/>
    </row>
    <row r="33" spans="1:12" ht="12.75">
      <c r="A33" s="264">
        <v>32</v>
      </c>
      <c r="B33" s="271"/>
      <c r="C33" s="264" t="s">
        <v>214</v>
      </c>
      <c r="D33" s="264" t="s">
        <v>326</v>
      </c>
      <c r="E33" s="264" t="s">
        <v>299</v>
      </c>
      <c r="F33" s="263">
        <v>22</v>
      </c>
      <c r="G33" s="264">
        <v>41</v>
      </c>
      <c r="H33" s="271" t="s">
        <v>271</v>
      </c>
      <c r="I33" s="264" t="s">
        <v>271</v>
      </c>
      <c r="J33" s="264">
        <v>63</v>
      </c>
      <c r="K33" s="264"/>
      <c r="L33" s="268"/>
    </row>
    <row r="34" spans="1:12" ht="12.75">
      <c r="A34" s="264">
        <v>33</v>
      </c>
      <c r="B34" s="271"/>
      <c r="C34" s="264" t="s">
        <v>202</v>
      </c>
      <c r="D34" s="264" t="s">
        <v>318</v>
      </c>
      <c r="E34" s="264" t="s">
        <v>285</v>
      </c>
      <c r="F34" s="263">
        <v>32</v>
      </c>
      <c r="G34" s="264">
        <v>31</v>
      </c>
      <c r="H34" s="271" t="s">
        <v>271</v>
      </c>
      <c r="I34" s="264" t="s">
        <v>271</v>
      </c>
      <c r="J34" s="264">
        <v>63</v>
      </c>
      <c r="K34" s="264"/>
      <c r="L34" s="268"/>
    </row>
    <row r="35" spans="1:12" ht="12.75">
      <c r="A35" s="264">
        <v>34</v>
      </c>
      <c r="B35" s="271"/>
      <c r="C35" s="264" t="s">
        <v>130</v>
      </c>
      <c r="D35" s="264" t="s">
        <v>307</v>
      </c>
      <c r="E35" s="264" t="s">
        <v>299</v>
      </c>
      <c r="F35" s="263">
        <v>32</v>
      </c>
      <c r="G35" s="264">
        <v>31</v>
      </c>
      <c r="H35" s="271" t="s">
        <v>271</v>
      </c>
      <c r="I35" s="264" t="s">
        <v>271</v>
      </c>
      <c r="J35" s="264">
        <v>63</v>
      </c>
      <c r="K35" s="264"/>
      <c r="L35" s="268"/>
    </row>
    <row r="36" spans="1:12" ht="12.75">
      <c r="A36" s="264">
        <v>35</v>
      </c>
      <c r="B36" s="271"/>
      <c r="C36" s="264" t="s">
        <v>109</v>
      </c>
      <c r="D36" s="264" t="s">
        <v>296</v>
      </c>
      <c r="E36" s="264" t="s">
        <v>297</v>
      </c>
      <c r="F36" s="263">
        <v>31</v>
      </c>
      <c r="G36" s="264">
        <v>31</v>
      </c>
      <c r="H36" s="271" t="s">
        <v>271</v>
      </c>
      <c r="I36" s="264" t="s">
        <v>271</v>
      </c>
      <c r="J36" s="264">
        <v>62</v>
      </c>
      <c r="K36" s="264"/>
      <c r="L36" s="268"/>
    </row>
    <row r="37" spans="1:12" ht="12.75">
      <c r="A37" s="264">
        <v>36</v>
      </c>
      <c r="B37" s="271"/>
      <c r="C37" s="264" t="s">
        <v>107</v>
      </c>
      <c r="D37" s="264" t="s">
        <v>302</v>
      </c>
      <c r="E37" s="264" t="s">
        <v>273</v>
      </c>
      <c r="F37" s="263">
        <v>36</v>
      </c>
      <c r="G37" s="264">
        <v>26</v>
      </c>
      <c r="H37" s="271" t="s">
        <v>271</v>
      </c>
      <c r="I37" s="264" t="s">
        <v>271</v>
      </c>
      <c r="J37" s="264">
        <v>62</v>
      </c>
      <c r="K37" s="264"/>
      <c r="L37" s="268"/>
    </row>
    <row r="38" spans="1:12" ht="12.75">
      <c r="A38" s="264">
        <v>37</v>
      </c>
      <c r="B38" s="271"/>
      <c r="C38" s="264" t="s">
        <v>120</v>
      </c>
      <c r="D38" s="264" t="s">
        <v>325</v>
      </c>
      <c r="E38" s="264" t="s">
        <v>281</v>
      </c>
      <c r="F38" s="263">
        <v>38</v>
      </c>
      <c r="G38" s="264">
        <v>24</v>
      </c>
      <c r="H38" s="271" t="s">
        <v>271</v>
      </c>
      <c r="I38" s="264" t="s">
        <v>271</v>
      </c>
      <c r="J38" s="264">
        <v>62</v>
      </c>
      <c r="K38" s="264"/>
      <c r="L38" s="268"/>
    </row>
    <row r="39" spans="1:12" ht="12.75">
      <c r="A39" s="264">
        <v>38</v>
      </c>
      <c r="B39" s="271"/>
      <c r="C39" s="264" t="s">
        <v>187</v>
      </c>
      <c r="D39" s="264" t="s">
        <v>282</v>
      </c>
      <c r="E39" s="264" t="s">
        <v>270</v>
      </c>
      <c r="F39" s="263">
        <v>28</v>
      </c>
      <c r="G39" s="264">
        <v>33</v>
      </c>
      <c r="H39" s="271" t="s">
        <v>271</v>
      </c>
      <c r="I39" s="264" t="s">
        <v>271</v>
      </c>
      <c r="J39" s="264">
        <v>61</v>
      </c>
      <c r="K39" s="264"/>
      <c r="L39" s="268"/>
    </row>
    <row r="40" spans="1:12" ht="12.75">
      <c r="A40" s="264">
        <v>39</v>
      </c>
      <c r="B40" s="271"/>
      <c r="C40" s="264" t="s">
        <v>181</v>
      </c>
      <c r="D40" s="264" t="s">
        <v>329</v>
      </c>
      <c r="E40" s="264" t="s">
        <v>270</v>
      </c>
      <c r="F40" s="263">
        <v>30</v>
      </c>
      <c r="G40" s="264">
        <v>31</v>
      </c>
      <c r="H40" s="271" t="s">
        <v>271</v>
      </c>
      <c r="I40" s="264" t="s">
        <v>271</v>
      </c>
      <c r="J40" s="264">
        <v>61</v>
      </c>
      <c r="K40" s="264"/>
      <c r="L40" s="268"/>
    </row>
    <row r="41" spans="1:12" ht="12.75">
      <c r="A41" s="264">
        <v>40</v>
      </c>
      <c r="B41" s="271"/>
      <c r="C41" s="264" t="s">
        <v>135</v>
      </c>
      <c r="D41" s="264" t="s">
        <v>316</v>
      </c>
      <c r="E41" s="264" t="s">
        <v>279</v>
      </c>
      <c r="F41" s="263">
        <v>32</v>
      </c>
      <c r="G41" s="264">
        <v>29</v>
      </c>
      <c r="H41" s="271" t="s">
        <v>271</v>
      </c>
      <c r="I41" s="264" t="s">
        <v>271</v>
      </c>
      <c r="J41" s="264">
        <v>61</v>
      </c>
      <c r="K41" s="264"/>
      <c r="L41" s="268"/>
    </row>
    <row r="42" spans="1:12" ht="12.75">
      <c r="A42" s="264">
        <v>41</v>
      </c>
      <c r="B42" s="271"/>
      <c r="C42" s="264" t="s">
        <v>151</v>
      </c>
      <c r="D42" s="264" t="s">
        <v>301</v>
      </c>
      <c r="E42" s="264" t="s">
        <v>273</v>
      </c>
      <c r="F42" s="263">
        <v>32</v>
      </c>
      <c r="G42" s="264">
        <v>29</v>
      </c>
      <c r="H42" s="271" t="s">
        <v>271</v>
      </c>
      <c r="I42" s="264" t="s">
        <v>271</v>
      </c>
      <c r="J42" s="264">
        <v>61</v>
      </c>
      <c r="K42" s="264"/>
      <c r="L42" s="268"/>
    </row>
    <row r="43" spans="1:12" ht="12.75">
      <c r="A43" s="264">
        <v>42</v>
      </c>
      <c r="B43" s="271"/>
      <c r="C43" s="264" t="s">
        <v>207</v>
      </c>
      <c r="D43" s="264" t="s">
        <v>304</v>
      </c>
      <c r="E43" s="264" t="s">
        <v>277</v>
      </c>
      <c r="F43" s="263">
        <v>33</v>
      </c>
      <c r="G43" s="264">
        <v>27</v>
      </c>
      <c r="H43" s="271" t="s">
        <v>271</v>
      </c>
      <c r="I43" s="264" t="s">
        <v>271</v>
      </c>
      <c r="J43" s="264">
        <v>60</v>
      </c>
      <c r="K43" s="264"/>
      <c r="L43" s="268"/>
    </row>
    <row r="44" spans="1:12" ht="12.75">
      <c r="A44" s="264">
        <v>43</v>
      </c>
      <c r="B44" s="271"/>
      <c r="C44" s="264" t="s">
        <v>105</v>
      </c>
      <c r="D44" s="264" t="s">
        <v>286</v>
      </c>
      <c r="E44" s="264" t="s">
        <v>299</v>
      </c>
      <c r="F44" s="263">
        <v>28</v>
      </c>
      <c r="G44" s="264">
        <v>31</v>
      </c>
      <c r="H44" s="271" t="s">
        <v>271</v>
      </c>
      <c r="I44" s="264" t="s">
        <v>271</v>
      </c>
      <c r="J44" s="264">
        <v>59</v>
      </c>
      <c r="K44" s="264"/>
      <c r="L44" s="268"/>
    </row>
    <row r="45" spans="1:12" ht="12.75">
      <c r="A45" s="264">
        <v>44</v>
      </c>
      <c r="B45" s="271"/>
      <c r="C45" s="264" t="s">
        <v>198</v>
      </c>
      <c r="D45" s="264" t="s">
        <v>310</v>
      </c>
      <c r="E45" s="264" t="s">
        <v>285</v>
      </c>
      <c r="F45" s="263">
        <v>33</v>
      </c>
      <c r="G45" s="264">
        <v>26</v>
      </c>
      <c r="H45" s="271" t="s">
        <v>271</v>
      </c>
      <c r="I45" s="264" t="s">
        <v>271</v>
      </c>
      <c r="J45" s="264">
        <v>59</v>
      </c>
      <c r="K45" s="264"/>
      <c r="L45" s="268"/>
    </row>
    <row r="46" spans="1:12" ht="12.75">
      <c r="A46" s="264">
        <v>45</v>
      </c>
      <c r="B46" s="271"/>
      <c r="C46" s="264" t="s">
        <v>182</v>
      </c>
      <c r="D46" s="264" t="s">
        <v>302</v>
      </c>
      <c r="E46" s="264" t="s">
        <v>270</v>
      </c>
      <c r="F46" s="263">
        <v>25</v>
      </c>
      <c r="G46" s="264">
        <v>33</v>
      </c>
      <c r="H46" s="271" t="s">
        <v>271</v>
      </c>
      <c r="I46" s="264" t="s">
        <v>271</v>
      </c>
      <c r="J46" s="264">
        <v>58</v>
      </c>
      <c r="K46" s="264"/>
      <c r="L46" s="268"/>
    </row>
    <row r="47" spans="1:12" ht="12.75">
      <c r="A47" s="264">
        <v>46</v>
      </c>
      <c r="B47" s="271"/>
      <c r="C47" s="264" t="s">
        <v>117</v>
      </c>
      <c r="D47" s="264" t="s">
        <v>322</v>
      </c>
      <c r="E47" s="264" t="s">
        <v>299</v>
      </c>
      <c r="F47" s="263">
        <v>28</v>
      </c>
      <c r="G47" s="264">
        <v>30</v>
      </c>
      <c r="H47" s="271" t="s">
        <v>271</v>
      </c>
      <c r="I47" s="264" t="s">
        <v>271</v>
      </c>
      <c r="J47" s="264">
        <v>58</v>
      </c>
      <c r="K47" s="264"/>
      <c r="L47" s="268"/>
    </row>
    <row r="48" spans="1:12" ht="12.75">
      <c r="A48" s="264">
        <v>47</v>
      </c>
      <c r="B48" s="271"/>
      <c r="C48" s="264" t="s">
        <v>206</v>
      </c>
      <c r="D48" s="264" t="s">
        <v>300</v>
      </c>
      <c r="E48" s="264" t="s">
        <v>273</v>
      </c>
      <c r="F48" s="263">
        <v>32</v>
      </c>
      <c r="G48" s="264">
        <v>26</v>
      </c>
      <c r="H48" s="271" t="s">
        <v>271</v>
      </c>
      <c r="I48" s="264" t="s">
        <v>271</v>
      </c>
      <c r="J48" s="264">
        <v>58</v>
      </c>
      <c r="K48" s="264"/>
      <c r="L48" s="268"/>
    </row>
    <row r="49" spans="1:12" ht="12.75">
      <c r="A49" s="264">
        <v>48</v>
      </c>
      <c r="B49" s="271"/>
      <c r="C49" s="264" t="s">
        <v>115</v>
      </c>
      <c r="D49" s="264" t="s">
        <v>319</v>
      </c>
      <c r="E49" s="264" t="s">
        <v>299</v>
      </c>
      <c r="F49" s="263">
        <v>32</v>
      </c>
      <c r="G49" s="264">
        <v>26</v>
      </c>
      <c r="H49" s="271" t="s">
        <v>271</v>
      </c>
      <c r="I49" s="264" t="s">
        <v>271</v>
      </c>
      <c r="J49" s="264">
        <v>58</v>
      </c>
      <c r="K49" s="264"/>
      <c r="L49" s="268"/>
    </row>
    <row r="50" spans="1:12" ht="12.75">
      <c r="A50" s="264">
        <v>49</v>
      </c>
      <c r="B50" s="271"/>
      <c r="C50" s="264" t="s">
        <v>123</v>
      </c>
      <c r="D50" s="264" t="s">
        <v>334</v>
      </c>
      <c r="E50" s="264" t="s">
        <v>297</v>
      </c>
      <c r="F50" s="263">
        <v>33</v>
      </c>
      <c r="G50" s="264">
        <v>24</v>
      </c>
      <c r="H50" s="271" t="s">
        <v>271</v>
      </c>
      <c r="I50" s="264" t="s">
        <v>271</v>
      </c>
      <c r="J50" s="264">
        <v>57</v>
      </c>
      <c r="K50" s="264"/>
      <c r="L50" s="268"/>
    </row>
    <row r="51" spans="1:12" ht="12.75">
      <c r="A51" s="264">
        <v>50</v>
      </c>
      <c r="B51" s="271"/>
      <c r="C51" s="264" t="s">
        <v>110</v>
      </c>
      <c r="D51" s="264" t="s">
        <v>323</v>
      </c>
      <c r="E51" s="264" t="s">
        <v>281</v>
      </c>
      <c r="F51" s="263">
        <v>25</v>
      </c>
      <c r="G51" s="264">
        <v>31</v>
      </c>
      <c r="H51" s="271" t="s">
        <v>271</v>
      </c>
      <c r="I51" s="264" t="s">
        <v>271</v>
      </c>
      <c r="J51" s="264">
        <v>56</v>
      </c>
      <c r="K51" s="264"/>
      <c r="L51" s="268"/>
    </row>
    <row r="52" spans="1:12" ht="12.75">
      <c r="A52" s="264">
        <v>51</v>
      </c>
      <c r="B52" s="271"/>
      <c r="C52" s="264" t="s">
        <v>224</v>
      </c>
      <c r="D52" s="264" t="s">
        <v>317</v>
      </c>
      <c r="E52" s="264" t="s">
        <v>273</v>
      </c>
      <c r="F52" s="263">
        <v>26</v>
      </c>
      <c r="G52" s="264">
        <v>29</v>
      </c>
      <c r="H52" s="271" t="s">
        <v>271</v>
      </c>
      <c r="I52" s="264" t="s">
        <v>271</v>
      </c>
      <c r="J52" s="264">
        <v>55</v>
      </c>
      <c r="K52" s="264"/>
      <c r="L52" s="268"/>
    </row>
    <row r="53" spans="1:12" ht="12.75">
      <c r="A53" s="264">
        <v>52</v>
      </c>
      <c r="B53" s="271"/>
      <c r="C53" s="264" t="s">
        <v>154</v>
      </c>
      <c r="D53" s="264" t="s">
        <v>328</v>
      </c>
      <c r="E53" s="264" t="s">
        <v>273</v>
      </c>
      <c r="F53" s="263">
        <v>30</v>
      </c>
      <c r="G53" s="264">
        <v>25</v>
      </c>
      <c r="H53" s="271" t="s">
        <v>271</v>
      </c>
      <c r="I53" s="264" t="s">
        <v>271</v>
      </c>
      <c r="J53" s="264">
        <v>55</v>
      </c>
      <c r="K53" s="264"/>
      <c r="L53" s="268"/>
    </row>
    <row r="54" spans="1:12" ht="12.75">
      <c r="A54" s="264">
        <v>53</v>
      </c>
      <c r="B54" s="271"/>
      <c r="C54" s="264" t="s">
        <v>196</v>
      </c>
      <c r="D54" s="264" t="s">
        <v>305</v>
      </c>
      <c r="E54" s="264" t="s">
        <v>285</v>
      </c>
      <c r="F54" s="263">
        <v>32</v>
      </c>
      <c r="G54" s="264">
        <v>23</v>
      </c>
      <c r="H54" s="271" t="s">
        <v>271</v>
      </c>
      <c r="I54" s="264" t="s">
        <v>271</v>
      </c>
      <c r="J54" s="264">
        <v>55</v>
      </c>
      <c r="K54" s="264"/>
      <c r="L54" s="268"/>
    </row>
    <row r="55" spans="1:12" ht="12.75">
      <c r="A55" s="264">
        <v>54</v>
      </c>
      <c r="B55" s="271"/>
      <c r="C55" s="264" t="s">
        <v>164</v>
      </c>
      <c r="D55" s="264" t="s">
        <v>315</v>
      </c>
      <c r="E55" s="264" t="s">
        <v>281</v>
      </c>
      <c r="F55" s="263">
        <v>26</v>
      </c>
      <c r="G55" s="264">
        <v>28</v>
      </c>
      <c r="H55" s="271" t="s">
        <v>271</v>
      </c>
      <c r="I55" s="264" t="s">
        <v>271</v>
      </c>
      <c r="J55" s="264">
        <v>54</v>
      </c>
      <c r="K55" s="264"/>
      <c r="L55" s="268"/>
    </row>
    <row r="56" spans="1:12" ht="12.75">
      <c r="A56" s="264">
        <v>55</v>
      </c>
      <c r="B56" s="271"/>
      <c r="C56" s="264" t="s">
        <v>199</v>
      </c>
      <c r="D56" s="264" t="s">
        <v>311</v>
      </c>
      <c r="E56" s="264" t="s">
        <v>285</v>
      </c>
      <c r="F56" s="263">
        <v>24</v>
      </c>
      <c r="G56" s="264">
        <v>29</v>
      </c>
      <c r="H56" s="271" t="s">
        <v>271</v>
      </c>
      <c r="I56" s="264" t="s">
        <v>271</v>
      </c>
      <c r="J56" s="264">
        <v>53</v>
      </c>
      <c r="K56" s="264"/>
      <c r="L56" s="268"/>
    </row>
    <row r="57" spans="1:12" ht="12.75">
      <c r="A57" s="264">
        <v>56</v>
      </c>
      <c r="B57" s="271"/>
      <c r="C57" s="264" t="s">
        <v>227</v>
      </c>
      <c r="D57" s="264" t="s">
        <v>312</v>
      </c>
      <c r="E57" s="264" t="s">
        <v>273</v>
      </c>
      <c r="F57" s="263">
        <v>25</v>
      </c>
      <c r="G57" s="264">
        <v>28</v>
      </c>
      <c r="H57" s="271" t="s">
        <v>271</v>
      </c>
      <c r="I57" s="264" t="s">
        <v>271</v>
      </c>
      <c r="J57" s="264">
        <v>53</v>
      </c>
      <c r="K57" s="264"/>
      <c r="L57" s="268"/>
    </row>
    <row r="58" spans="1:12" ht="12.75">
      <c r="A58" s="264">
        <v>57</v>
      </c>
      <c r="B58" s="271"/>
      <c r="C58" s="264" t="s">
        <v>219</v>
      </c>
      <c r="D58" s="264" t="s">
        <v>331</v>
      </c>
      <c r="E58" s="264" t="s">
        <v>277</v>
      </c>
      <c r="F58" s="263">
        <v>30</v>
      </c>
      <c r="G58" s="264">
        <v>23</v>
      </c>
      <c r="H58" s="271" t="s">
        <v>271</v>
      </c>
      <c r="I58" s="264" t="s">
        <v>271</v>
      </c>
      <c r="J58" s="264">
        <v>53</v>
      </c>
      <c r="K58" s="264"/>
      <c r="L58" s="268"/>
    </row>
    <row r="59" spans="1:12" ht="12.75">
      <c r="A59" s="264">
        <v>58</v>
      </c>
      <c r="B59" s="271"/>
      <c r="C59" s="264" t="s">
        <v>168</v>
      </c>
      <c r="D59" s="264" t="s">
        <v>291</v>
      </c>
      <c r="E59" s="264" t="s">
        <v>281</v>
      </c>
      <c r="F59" s="263">
        <v>28</v>
      </c>
      <c r="G59" s="264">
        <v>24</v>
      </c>
      <c r="H59" s="271" t="s">
        <v>271</v>
      </c>
      <c r="I59" s="264" t="s">
        <v>271</v>
      </c>
      <c r="J59" s="264">
        <v>52</v>
      </c>
      <c r="K59" s="264"/>
      <c r="L59" s="268"/>
    </row>
    <row r="60" spans="1:12" ht="12.75">
      <c r="A60" s="264">
        <v>59</v>
      </c>
      <c r="B60" s="271"/>
      <c r="C60" s="264" t="s">
        <v>275</v>
      </c>
      <c r="D60" s="264" t="s">
        <v>276</v>
      </c>
      <c r="E60" s="264" t="s">
        <v>277</v>
      </c>
      <c r="F60" s="263">
        <v>28</v>
      </c>
      <c r="G60" s="264">
        <v>24</v>
      </c>
      <c r="H60" s="271" t="s">
        <v>271</v>
      </c>
      <c r="I60" s="264" t="s">
        <v>271</v>
      </c>
      <c r="J60" s="264">
        <v>52</v>
      </c>
      <c r="K60" s="264"/>
      <c r="L60" s="268"/>
    </row>
    <row r="61" spans="1:12" ht="12.75">
      <c r="A61" s="264">
        <v>60</v>
      </c>
      <c r="B61" s="271"/>
      <c r="C61" s="264" t="s">
        <v>112</v>
      </c>
      <c r="D61" s="264" t="s">
        <v>315</v>
      </c>
      <c r="E61" s="264" t="s">
        <v>297</v>
      </c>
      <c r="F61" s="263">
        <v>29</v>
      </c>
      <c r="G61" s="264">
        <v>22</v>
      </c>
      <c r="H61" s="271" t="s">
        <v>271</v>
      </c>
      <c r="I61" s="264" t="s">
        <v>271</v>
      </c>
      <c r="J61" s="264">
        <v>51</v>
      </c>
      <c r="K61" s="264"/>
      <c r="L61" s="268"/>
    </row>
    <row r="62" spans="1:12" ht="12.75">
      <c r="A62" s="264">
        <v>61</v>
      </c>
      <c r="B62" s="271"/>
      <c r="C62" s="264" t="s">
        <v>171</v>
      </c>
      <c r="D62" s="264" t="s">
        <v>306</v>
      </c>
      <c r="E62" s="264" t="s">
        <v>281</v>
      </c>
      <c r="F62" s="263">
        <v>23</v>
      </c>
      <c r="G62" s="264">
        <v>26</v>
      </c>
      <c r="H62" s="271" t="s">
        <v>271</v>
      </c>
      <c r="I62" s="264" t="s">
        <v>271</v>
      </c>
      <c r="J62" s="264">
        <v>49</v>
      </c>
      <c r="K62" s="264"/>
      <c r="L62" s="268"/>
    </row>
    <row r="63" spans="1:12" ht="12.75">
      <c r="A63" s="264">
        <v>62</v>
      </c>
      <c r="B63" s="271"/>
      <c r="C63" s="264" t="s">
        <v>167</v>
      </c>
      <c r="D63" s="264" t="s">
        <v>335</v>
      </c>
      <c r="E63" s="264" t="s">
        <v>281</v>
      </c>
      <c r="F63" s="263">
        <v>28</v>
      </c>
      <c r="G63" s="264">
        <v>21</v>
      </c>
      <c r="H63" s="271" t="s">
        <v>271</v>
      </c>
      <c r="I63" s="264" t="s">
        <v>271</v>
      </c>
      <c r="J63" s="264">
        <v>49</v>
      </c>
      <c r="K63" s="264"/>
      <c r="L63" s="268"/>
    </row>
    <row r="64" spans="1:12" ht="12.75">
      <c r="A64" s="264">
        <v>63</v>
      </c>
      <c r="B64" s="271"/>
      <c r="C64" s="264" t="s">
        <v>116</v>
      </c>
      <c r="D64" s="264" t="s">
        <v>330</v>
      </c>
      <c r="E64" s="264" t="s">
        <v>270</v>
      </c>
      <c r="F64" s="263">
        <v>20</v>
      </c>
      <c r="G64" s="264">
        <v>25</v>
      </c>
      <c r="H64" s="271" t="s">
        <v>271</v>
      </c>
      <c r="I64" s="264" t="s">
        <v>271</v>
      </c>
      <c r="J64" s="264">
        <v>45</v>
      </c>
      <c r="K64" s="264"/>
      <c r="L64" s="268"/>
    </row>
    <row r="65" spans="1:12" ht="12.75">
      <c r="A65" s="264">
        <v>64</v>
      </c>
      <c r="B65" s="271"/>
      <c r="C65" s="264" t="s">
        <v>119</v>
      </c>
      <c r="D65" s="264" t="s">
        <v>316</v>
      </c>
      <c r="E65" s="264" t="s">
        <v>285</v>
      </c>
      <c r="F65" s="263">
        <v>18</v>
      </c>
      <c r="G65" s="264">
        <v>25</v>
      </c>
      <c r="H65" s="271" t="s">
        <v>271</v>
      </c>
      <c r="I65" s="264" t="s">
        <v>271</v>
      </c>
      <c r="J65" s="264">
        <v>43</v>
      </c>
      <c r="K65" s="264"/>
      <c r="L65" s="268"/>
    </row>
    <row r="66" spans="1:12" ht="12.75">
      <c r="A66" s="264">
        <v>65</v>
      </c>
      <c r="B66" s="271"/>
      <c r="C66" s="264" t="s">
        <v>175</v>
      </c>
      <c r="D66" s="264" t="s">
        <v>330</v>
      </c>
      <c r="E66" s="264" t="s">
        <v>281</v>
      </c>
      <c r="F66" s="263">
        <v>21</v>
      </c>
      <c r="G66" s="264">
        <v>22</v>
      </c>
      <c r="H66" s="271" t="s">
        <v>271</v>
      </c>
      <c r="I66" s="264" t="s">
        <v>271</v>
      </c>
      <c r="J66" s="264">
        <v>43</v>
      </c>
      <c r="K66" s="264"/>
      <c r="L66" s="268"/>
    </row>
    <row r="67" spans="1:12" ht="12.75">
      <c r="A67" s="264">
        <v>66</v>
      </c>
      <c r="B67" s="271"/>
      <c r="C67" s="264" t="s">
        <v>121</v>
      </c>
      <c r="D67" s="264" t="s">
        <v>317</v>
      </c>
      <c r="E67" s="264" t="s">
        <v>281</v>
      </c>
      <c r="F67" s="263">
        <v>19</v>
      </c>
      <c r="G67" s="264">
        <v>14</v>
      </c>
      <c r="H67" s="271" t="s">
        <v>271</v>
      </c>
      <c r="I67" s="264" t="s">
        <v>271</v>
      </c>
      <c r="J67" s="264">
        <v>33</v>
      </c>
      <c r="K67" s="264"/>
      <c r="L67" s="268"/>
    </row>
    <row r="68" spans="1:12" ht="12.75">
      <c r="A68" s="264">
        <v>67</v>
      </c>
      <c r="B68" s="271"/>
      <c r="C68" s="264" t="s">
        <v>137</v>
      </c>
      <c r="D68" s="264" t="s">
        <v>332</v>
      </c>
      <c r="E68" s="264" t="s">
        <v>279</v>
      </c>
      <c r="F68" s="263">
        <v>19</v>
      </c>
      <c r="G68" s="264">
        <v>10</v>
      </c>
      <c r="H68" s="271" t="s">
        <v>271</v>
      </c>
      <c r="I68" s="264" t="s">
        <v>271</v>
      </c>
      <c r="J68" s="264">
        <v>29</v>
      </c>
      <c r="K68" s="264"/>
      <c r="L68" s="268"/>
    </row>
    <row r="69" spans="1:12" ht="12.75">
      <c r="A69" s="264" t="s">
        <v>271</v>
      </c>
      <c r="B69" s="271"/>
      <c r="C69" s="264" t="s">
        <v>208</v>
      </c>
      <c r="D69" s="264" t="s">
        <v>336</v>
      </c>
      <c r="E69" s="264" t="s">
        <v>273</v>
      </c>
      <c r="F69" s="263">
        <v>37</v>
      </c>
      <c r="G69" s="264" t="s">
        <v>337</v>
      </c>
      <c r="H69" s="271" t="s">
        <v>271</v>
      </c>
      <c r="I69" s="264" t="s">
        <v>271</v>
      </c>
      <c r="J69" s="264"/>
      <c r="K69" s="264"/>
      <c r="L69" s="268"/>
    </row>
    <row r="70" spans="1:12" ht="12.75">
      <c r="A70" s="264" t="s">
        <v>271</v>
      </c>
      <c r="B70" s="271"/>
      <c r="C70" s="264" t="s">
        <v>165</v>
      </c>
      <c r="D70" s="264" t="s">
        <v>338</v>
      </c>
      <c r="E70" s="264" t="s">
        <v>281</v>
      </c>
      <c r="F70" s="263">
        <v>20</v>
      </c>
      <c r="G70" s="264" t="s">
        <v>339</v>
      </c>
      <c r="H70" s="271" t="s">
        <v>271</v>
      </c>
      <c r="I70" s="264" t="s">
        <v>271</v>
      </c>
      <c r="J70" s="264"/>
      <c r="K70" s="264"/>
      <c r="L70" s="268"/>
    </row>
    <row r="71" spans="1:12" ht="12.75">
      <c r="A71" s="264" t="s">
        <v>271</v>
      </c>
      <c r="B71" s="271"/>
      <c r="C71" s="264" t="s">
        <v>134</v>
      </c>
      <c r="D71" s="264" t="s">
        <v>323</v>
      </c>
      <c r="E71" s="264" t="s">
        <v>297</v>
      </c>
      <c r="F71" s="263" t="s">
        <v>339</v>
      </c>
      <c r="G71" s="264" t="s">
        <v>339</v>
      </c>
      <c r="H71" s="271" t="s">
        <v>271</v>
      </c>
      <c r="I71" s="264" t="s">
        <v>271</v>
      </c>
      <c r="J71" s="264"/>
      <c r="K71" s="264"/>
      <c r="L71" s="268"/>
    </row>
    <row r="72" spans="1:12" ht="12.75">
      <c r="A72" s="264"/>
      <c r="B72" s="271"/>
      <c r="C72" s="264"/>
      <c r="D72" s="264"/>
      <c r="E72" s="264"/>
      <c r="G72" s="264"/>
      <c r="H72" s="271"/>
      <c r="I72" s="264"/>
      <c r="J72" s="264"/>
      <c r="K72" s="264"/>
      <c r="L72" s="268"/>
    </row>
    <row r="73" spans="1:12" ht="12.75">
      <c r="A73" s="264" t="s">
        <v>365</v>
      </c>
      <c r="B73" s="271"/>
      <c r="C73" s="264"/>
      <c r="D73" s="264"/>
      <c r="E73" s="264"/>
      <c r="G73" s="264"/>
      <c r="H73" s="271"/>
      <c r="I73" s="264"/>
      <c r="J73" s="264"/>
      <c r="K73" s="264"/>
      <c r="L73" s="268"/>
    </row>
    <row r="74" spans="1:12" ht="12.75">
      <c r="A74" s="264" t="s">
        <v>259</v>
      </c>
      <c r="B74" s="271" t="s">
        <v>260</v>
      </c>
      <c r="C74" s="264" t="s">
        <v>261</v>
      </c>
      <c r="D74" s="264" t="s">
        <v>262</v>
      </c>
      <c r="E74" s="264" t="s">
        <v>263</v>
      </c>
      <c r="F74" s="263" t="s">
        <v>264</v>
      </c>
      <c r="G74" s="264" t="s">
        <v>265</v>
      </c>
      <c r="H74" s="271" t="s">
        <v>266</v>
      </c>
      <c r="I74" s="264" t="s">
        <v>267</v>
      </c>
      <c r="J74" s="264" t="s">
        <v>268</v>
      </c>
      <c r="K74" s="264"/>
      <c r="L74" s="268"/>
    </row>
    <row r="75" spans="1:12" ht="12.75">
      <c r="A75" s="264">
        <v>1</v>
      </c>
      <c r="B75" s="271"/>
      <c r="C75" s="264" t="s">
        <v>244</v>
      </c>
      <c r="D75" s="264" t="s">
        <v>358</v>
      </c>
      <c r="E75" s="264" t="s">
        <v>273</v>
      </c>
      <c r="F75" s="263">
        <v>46</v>
      </c>
      <c r="G75" s="264">
        <v>38</v>
      </c>
      <c r="H75" s="271" t="s">
        <v>271</v>
      </c>
      <c r="I75" s="264" t="s">
        <v>271</v>
      </c>
      <c r="J75" s="264">
        <v>84</v>
      </c>
      <c r="K75" s="264"/>
      <c r="L75" s="268"/>
    </row>
    <row r="76" spans="1:12" ht="12.75">
      <c r="A76" s="264">
        <v>2</v>
      </c>
      <c r="B76" s="271"/>
      <c r="C76" s="264" t="s">
        <v>190</v>
      </c>
      <c r="D76" s="264" t="s">
        <v>357</v>
      </c>
      <c r="E76" s="264" t="s">
        <v>270</v>
      </c>
      <c r="F76" s="263">
        <v>35</v>
      </c>
      <c r="G76" s="264">
        <v>43</v>
      </c>
      <c r="H76" s="271" t="s">
        <v>271</v>
      </c>
      <c r="I76" s="264" t="s">
        <v>271</v>
      </c>
      <c r="J76" s="264">
        <v>78</v>
      </c>
      <c r="K76" s="264"/>
      <c r="L76" s="268"/>
    </row>
    <row r="77" spans="1:12" ht="12.75">
      <c r="A77" s="264">
        <v>3</v>
      </c>
      <c r="B77" s="271"/>
      <c r="C77" s="264" t="s">
        <v>129</v>
      </c>
      <c r="D77" s="264" t="s">
        <v>360</v>
      </c>
      <c r="E77" s="264" t="s">
        <v>270</v>
      </c>
      <c r="F77" s="263">
        <v>33</v>
      </c>
      <c r="G77" s="264">
        <v>42</v>
      </c>
      <c r="H77" s="271" t="s">
        <v>271</v>
      </c>
      <c r="I77" s="264" t="s">
        <v>271</v>
      </c>
      <c r="J77" s="264">
        <v>75</v>
      </c>
      <c r="K77" s="264"/>
      <c r="L77" s="268"/>
    </row>
    <row r="78" spans="1:12" ht="12.75">
      <c r="A78" s="264">
        <v>4</v>
      </c>
      <c r="B78" s="271"/>
      <c r="C78" s="264" t="s">
        <v>211</v>
      </c>
      <c r="D78" s="264" t="s">
        <v>351</v>
      </c>
      <c r="E78" s="264" t="s">
        <v>273</v>
      </c>
      <c r="F78" s="263">
        <v>38</v>
      </c>
      <c r="G78" s="264">
        <v>35</v>
      </c>
      <c r="H78" s="271" t="s">
        <v>271</v>
      </c>
      <c r="I78" s="264" t="s">
        <v>271</v>
      </c>
      <c r="J78" s="264">
        <v>73</v>
      </c>
      <c r="K78" s="264"/>
      <c r="L78" s="268"/>
    </row>
    <row r="79" spans="1:12" ht="12.75">
      <c r="A79" s="264">
        <v>5</v>
      </c>
      <c r="B79" s="271"/>
      <c r="C79" s="264" t="s">
        <v>195</v>
      </c>
      <c r="D79" s="264" t="s">
        <v>341</v>
      </c>
      <c r="E79" s="264" t="s">
        <v>285</v>
      </c>
      <c r="F79" s="263">
        <v>41</v>
      </c>
      <c r="G79" s="264">
        <v>32</v>
      </c>
      <c r="H79" s="271" t="s">
        <v>271</v>
      </c>
      <c r="I79" s="264" t="s">
        <v>271</v>
      </c>
      <c r="J79" s="264">
        <v>73</v>
      </c>
      <c r="K79" s="264"/>
      <c r="L79" s="268"/>
    </row>
    <row r="80" spans="1:12" ht="12.75">
      <c r="A80" s="264">
        <v>6</v>
      </c>
      <c r="B80" s="271"/>
      <c r="C80" s="264" t="s">
        <v>225</v>
      </c>
      <c r="D80" s="264" t="s">
        <v>347</v>
      </c>
      <c r="E80" s="264" t="s">
        <v>273</v>
      </c>
      <c r="F80" s="263">
        <v>39</v>
      </c>
      <c r="G80" s="264">
        <v>33</v>
      </c>
      <c r="H80" s="271" t="s">
        <v>271</v>
      </c>
      <c r="I80" s="264" t="s">
        <v>271</v>
      </c>
      <c r="J80" s="264">
        <v>72</v>
      </c>
      <c r="K80" s="264"/>
      <c r="L80" s="268"/>
    </row>
    <row r="81" spans="1:12" ht="12.75">
      <c r="A81" s="264">
        <v>7</v>
      </c>
      <c r="B81" s="271"/>
      <c r="C81" s="264" t="s">
        <v>172</v>
      </c>
      <c r="D81" s="264" t="s">
        <v>346</v>
      </c>
      <c r="E81" s="264" t="s">
        <v>281</v>
      </c>
      <c r="F81" s="263">
        <v>40</v>
      </c>
      <c r="G81" s="264">
        <v>29</v>
      </c>
      <c r="H81" s="271" t="s">
        <v>271</v>
      </c>
      <c r="I81" s="264" t="s">
        <v>271</v>
      </c>
      <c r="J81" s="264">
        <v>69</v>
      </c>
      <c r="K81" s="264"/>
      <c r="L81" s="268"/>
    </row>
    <row r="82" spans="1:12" ht="12.75">
      <c r="A82" s="264">
        <v>8</v>
      </c>
      <c r="B82" s="271"/>
      <c r="C82" s="264" t="s">
        <v>176</v>
      </c>
      <c r="D82" s="264" t="s">
        <v>343</v>
      </c>
      <c r="E82" s="264" t="s">
        <v>281</v>
      </c>
      <c r="F82" s="263">
        <v>36</v>
      </c>
      <c r="G82" s="264">
        <v>30</v>
      </c>
      <c r="H82" s="271" t="s">
        <v>271</v>
      </c>
      <c r="I82" s="264" t="s">
        <v>271</v>
      </c>
      <c r="J82" s="264">
        <v>66</v>
      </c>
      <c r="K82" s="264"/>
      <c r="L82" s="268"/>
    </row>
    <row r="83" spans="1:12" ht="12.75">
      <c r="A83" s="264">
        <v>9</v>
      </c>
      <c r="B83" s="271"/>
      <c r="C83" s="264" t="s">
        <v>194</v>
      </c>
      <c r="D83" s="264" t="s">
        <v>350</v>
      </c>
      <c r="E83" s="264" t="s">
        <v>285</v>
      </c>
      <c r="F83" s="263">
        <v>36</v>
      </c>
      <c r="G83" s="264">
        <v>30</v>
      </c>
      <c r="H83" s="271" t="s">
        <v>271</v>
      </c>
      <c r="I83" s="264" t="s">
        <v>271</v>
      </c>
      <c r="J83" s="264">
        <v>66</v>
      </c>
      <c r="K83" s="264"/>
      <c r="L83" s="268"/>
    </row>
    <row r="84" spans="1:12" ht="12.75">
      <c r="A84" s="264">
        <v>10</v>
      </c>
      <c r="B84" s="271"/>
      <c r="C84" s="264" t="s">
        <v>126</v>
      </c>
      <c r="D84" s="264" t="s">
        <v>318</v>
      </c>
      <c r="E84" s="264" t="s">
        <v>273</v>
      </c>
      <c r="F84" s="263">
        <v>36</v>
      </c>
      <c r="G84" s="264">
        <v>29</v>
      </c>
      <c r="H84" s="271" t="s">
        <v>271</v>
      </c>
      <c r="I84" s="264" t="s">
        <v>271</v>
      </c>
      <c r="J84" s="264">
        <v>65</v>
      </c>
      <c r="K84" s="264"/>
      <c r="L84" s="268"/>
    </row>
    <row r="85" spans="1:12" ht="12.75">
      <c r="A85" s="264">
        <v>11</v>
      </c>
      <c r="B85" s="271"/>
      <c r="C85" s="264" t="s">
        <v>228</v>
      </c>
      <c r="D85" s="264" t="s">
        <v>362</v>
      </c>
      <c r="E85" s="264" t="s">
        <v>273</v>
      </c>
      <c r="F85" s="263">
        <v>30</v>
      </c>
      <c r="G85" s="264">
        <v>32</v>
      </c>
      <c r="H85" s="271" t="s">
        <v>271</v>
      </c>
      <c r="I85" s="264" t="s">
        <v>271</v>
      </c>
      <c r="J85" s="264">
        <v>62</v>
      </c>
      <c r="K85" s="264"/>
      <c r="L85" s="268"/>
    </row>
    <row r="86" spans="1:12" ht="12.75">
      <c r="A86" s="264">
        <v>12</v>
      </c>
      <c r="B86" s="271"/>
      <c r="C86" s="264" t="s">
        <v>125</v>
      </c>
      <c r="D86" s="264" t="s">
        <v>348</v>
      </c>
      <c r="E86" s="264" t="s">
        <v>285</v>
      </c>
      <c r="F86" s="263">
        <v>36</v>
      </c>
      <c r="G86" s="264">
        <v>23</v>
      </c>
      <c r="H86" s="271" t="s">
        <v>271</v>
      </c>
      <c r="I86" s="264" t="s">
        <v>271</v>
      </c>
      <c r="J86" s="264">
        <v>59</v>
      </c>
      <c r="K86" s="264"/>
      <c r="L86" s="268"/>
    </row>
    <row r="87" spans="1:12" ht="12.75">
      <c r="A87" s="264">
        <v>13</v>
      </c>
      <c r="B87" s="271"/>
      <c r="C87" s="264" t="s">
        <v>131</v>
      </c>
      <c r="D87" s="264" t="s">
        <v>345</v>
      </c>
      <c r="E87" s="264" t="s">
        <v>299</v>
      </c>
      <c r="F87" s="263">
        <v>26</v>
      </c>
      <c r="G87" s="264">
        <v>30</v>
      </c>
      <c r="H87" s="271" t="s">
        <v>271</v>
      </c>
      <c r="I87" s="264" t="s">
        <v>271</v>
      </c>
      <c r="J87" s="264">
        <v>56</v>
      </c>
      <c r="K87" s="264"/>
      <c r="L87" s="268"/>
    </row>
    <row r="88" spans="1:12" ht="12.75">
      <c r="A88" s="264">
        <v>14</v>
      </c>
      <c r="B88" s="271"/>
      <c r="C88" s="264" t="s">
        <v>155</v>
      </c>
      <c r="D88" s="264" t="s">
        <v>352</v>
      </c>
      <c r="E88" s="264" t="s">
        <v>281</v>
      </c>
      <c r="F88" s="263">
        <v>30</v>
      </c>
      <c r="G88" s="264">
        <v>26</v>
      </c>
      <c r="H88" s="271" t="s">
        <v>271</v>
      </c>
      <c r="I88" s="264" t="s">
        <v>271</v>
      </c>
      <c r="J88" s="264">
        <v>56</v>
      </c>
      <c r="K88" s="264"/>
      <c r="L88" s="268"/>
    </row>
    <row r="89" spans="1:12" ht="12.75">
      <c r="A89" s="264">
        <v>15</v>
      </c>
      <c r="B89" s="271"/>
      <c r="C89" s="264" t="s">
        <v>128</v>
      </c>
      <c r="D89" s="264" t="s">
        <v>363</v>
      </c>
      <c r="E89" s="264" t="s">
        <v>281</v>
      </c>
      <c r="F89" s="263">
        <v>27</v>
      </c>
      <c r="G89" s="264">
        <v>26</v>
      </c>
      <c r="H89" s="271" t="s">
        <v>271</v>
      </c>
      <c r="I89" s="264" t="s">
        <v>271</v>
      </c>
      <c r="J89" s="264">
        <v>53</v>
      </c>
      <c r="K89" s="264"/>
      <c r="L89" s="268"/>
    </row>
    <row r="90" spans="1:12" ht="12.75">
      <c r="A90" s="264">
        <v>16</v>
      </c>
      <c r="B90" s="271"/>
      <c r="C90" s="264" t="s">
        <v>226</v>
      </c>
      <c r="D90" s="264" t="s">
        <v>354</v>
      </c>
      <c r="E90" s="264" t="s">
        <v>273</v>
      </c>
      <c r="F90" s="263">
        <v>28</v>
      </c>
      <c r="G90" s="264">
        <v>25</v>
      </c>
      <c r="H90" s="271" t="s">
        <v>271</v>
      </c>
      <c r="I90" s="264" t="s">
        <v>271</v>
      </c>
      <c r="J90" s="264">
        <v>53</v>
      </c>
      <c r="K90" s="264"/>
      <c r="L90" s="268"/>
    </row>
    <row r="91" spans="1:12" ht="12.75">
      <c r="A91" s="264">
        <v>17</v>
      </c>
      <c r="B91" s="271"/>
      <c r="C91" s="264" t="s">
        <v>124</v>
      </c>
      <c r="D91" s="264" t="s">
        <v>342</v>
      </c>
      <c r="E91" s="264" t="s">
        <v>270</v>
      </c>
      <c r="F91" s="263">
        <v>24</v>
      </c>
      <c r="G91" s="264">
        <v>28</v>
      </c>
      <c r="H91" s="271" t="s">
        <v>271</v>
      </c>
      <c r="I91" s="264" t="s">
        <v>271</v>
      </c>
      <c r="J91" s="264">
        <v>52</v>
      </c>
      <c r="K91" s="264"/>
      <c r="L91" s="268"/>
    </row>
    <row r="92" spans="1:12" ht="12.75">
      <c r="A92" s="264">
        <v>18</v>
      </c>
      <c r="B92" s="271"/>
      <c r="C92" s="264" t="s">
        <v>212</v>
      </c>
      <c r="D92" s="264" t="s">
        <v>344</v>
      </c>
      <c r="E92" s="264" t="s">
        <v>281</v>
      </c>
      <c r="F92" s="263">
        <v>24</v>
      </c>
      <c r="G92" s="264">
        <v>28</v>
      </c>
      <c r="H92" s="271" t="s">
        <v>271</v>
      </c>
      <c r="I92" s="264" t="s">
        <v>271</v>
      </c>
      <c r="J92" s="264">
        <v>52</v>
      </c>
      <c r="K92" s="264"/>
      <c r="L92" s="268"/>
    </row>
    <row r="93" spans="1:12" ht="12.75">
      <c r="A93" s="264">
        <v>19</v>
      </c>
      <c r="B93" s="271"/>
      <c r="C93" s="264" t="s">
        <v>210</v>
      </c>
      <c r="D93" s="264" t="s">
        <v>351</v>
      </c>
      <c r="E93" s="264" t="s">
        <v>273</v>
      </c>
      <c r="F93" s="263">
        <v>26</v>
      </c>
      <c r="G93" s="264">
        <v>26</v>
      </c>
      <c r="H93" s="271" t="s">
        <v>271</v>
      </c>
      <c r="I93" s="264" t="s">
        <v>271</v>
      </c>
      <c r="J93" s="264">
        <v>52</v>
      </c>
      <c r="K93" s="264"/>
      <c r="L93" s="268"/>
    </row>
    <row r="94" spans="1:12" ht="12.75">
      <c r="A94" s="264">
        <v>20</v>
      </c>
      <c r="B94" s="271"/>
      <c r="C94" s="264" t="s">
        <v>127</v>
      </c>
      <c r="D94" s="264" t="s">
        <v>356</v>
      </c>
      <c r="E94" s="264" t="s">
        <v>297</v>
      </c>
      <c r="F94" s="263">
        <v>29</v>
      </c>
      <c r="G94" s="264">
        <v>22</v>
      </c>
      <c r="H94" s="271" t="s">
        <v>271</v>
      </c>
      <c r="I94" s="264" t="s">
        <v>271</v>
      </c>
      <c r="J94" s="264">
        <v>51</v>
      </c>
      <c r="K94" s="264"/>
      <c r="L94" s="268"/>
    </row>
    <row r="95" spans="1:12" ht="12.75">
      <c r="A95" s="264">
        <v>21</v>
      </c>
      <c r="B95" s="271"/>
      <c r="C95" s="264" t="s">
        <v>209</v>
      </c>
      <c r="D95" s="264" t="s">
        <v>359</v>
      </c>
      <c r="E95" s="264" t="s">
        <v>273</v>
      </c>
      <c r="F95" s="263">
        <v>32</v>
      </c>
      <c r="G95" s="264">
        <v>19</v>
      </c>
      <c r="H95" s="271" t="s">
        <v>271</v>
      </c>
      <c r="I95" s="264" t="s">
        <v>271</v>
      </c>
      <c r="J95" s="264">
        <v>51</v>
      </c>
      <c r="K95" s="264"/>
      <c r="L95" s="268"/>
    </row>
    <row r="96" spans="1:12" ht="12.75">
      <c r="A96" s="264">
        <v>22</v>
      </c>
      <c r="B96" s="271"/>
      <c r="C96" s="264" t="s">
        <v>132</v>
      </c>
      <c r="D96" s="264" t="s">
        <v>349</v>
      </c>
      <c r="E96" s="264" t="s">
        <v>299</v>
      </c>
      <c r="F96" s="263">
        <v>24</v>
      </c>
      <c r="G96" s="264">
        <v>25</v>
      </c>
      <c r="H96" s="271" t="s">
        <v>271</v>
      </c>
      <c r="I96" s="264" t="s">
        <v>271</v>
      </c>
      <c r="J96" s="264">
        <v>49</v>
      </c>
      <c r="K96" s="264"/>
      <c r="L96" s="268"/>
    </row>
    <row r="97" spans="1:12" ht="12.75">
      <c r="A97" s="264">
        <v>23</v>
      </c>
      <c r="B97" s="271"/>
      <c r="C97" s="264" t="s">
        <v>184</v>
      </c>
      <c r="D97" s="264" t="s">
        <v>355</v>
      </c>
      <c r="E97" s="264" t="s">
        <v>270</v>
      </c>
      <c r="F97" s="263">
        <v>33</v>
      </c>
      <c r="G97" s="264">
        <v>14</v>
      </c>
      <c r="H97" s="271" t="s">
        <v>271</v>
      </c>
      <c r="I97" s="264" t="s">
        <v>271</v>
      </c>
      <c r="J97" s="264">
        <v>47</v>
      </c>
      <c r="K97" s="264"/>
      <c r="L97" s="268"/>
    </row>
    <row r="98" spans="1:12" ht="12.75">
      <c r="A98" s="264">
        <v>24</v>
      </c>
      <c r="B98" s="271"/>
      <c r="C98" s="264" t="s">
        <v>185</v>
      </c>
      <c r="D98" s="264" t="s">
        <v>353</v>
      </c>
      <c r="E98" s="264" t="s">
        <v>270</v>
      </c>
      <c r="F98" s="263">
        <v>23</v>
      </c>
      <c r="G98" s="264">
        <v>16</v>
      </c>
      <c r="H98" s="271" t="s">
        <v>271</v>
      </c>
      <c r="I98" s="264" t="s">
        <v>271</v>
      </c>
      <c r="J98" s="264">
        <v>39</v>
      </c>
      <c r="K98" s="264"/>
      <c r="L98" s="268"/>
    </row>
    <row r="99" spans="1:12" ht="12.75">
      <c r="A99" s="264">
        <v>25</v>
      </c>
      <c r="B99" s="271"/>
      <c r="C99" s="264" t="s">
        <v>213</v>
      </c>
      <c r="D99" s="264" t="s">
        <v>361</v>
      </c>
      <c r="E99" s="264" t="s">
        <v>279</v>
      </c>
      <c r="F99" s="263">
        <v>28</v>
      </c>
      <c r="G99" s="264">
        <v>7</v>
      </c>
      <c r="H99" s="271" t="s">
        <v>271</v>
      </c>
      <c r="I99" s="264" t="s">
        <v>271</v>
      </c>
      <c r="J99" s="264">
        <v>35</v>
      </c>
      <c r="K99" s="264"/>
      <c r="L99" s="268"/>
    </row>
    <row r="100" spans="1:12" ht="12.75">
      <c r="A100" s="264"/>
      <c r="B100" s="271"/>
      <c r="C100" s="264"/>
      <c r="D100" s="264"/>
      <c r="E100" s="264"/>
      <c r="G100" s="264"/>
      <c r="H100" s="271"/>
      <c r="I100" s="264"/>
      <c r="J100" s="264"/>
      <c r="K100" s="264"/>
      <c r="L100" s="268"/>
    </row>
    <row r="101" spans="1:12" ht="12.75">
      <c r="A101" s="272" t="s">
        <v>364</v>
      </c>
      <c r="B101" s="271"/>
      <c r="C101" s="264"/>
      <c r="D101" s="264"/>
      <c r="E101" s="264"/>
      <c r="G101" s="264"/>
      <c r="H101" s="271"/>
      <c r="I101" s="264"/>
      <c r="J101" s="264"/>
      <c r="K101" s="264"/>
      <c r="L101" s="268"/>
    </row>
    <row r="102" spans="1:4" ht="12.75">
      <c r="A102" s="264"/>
      <c r="B102" s="272"/>
      <c r="C102" s="264"/>
      <c r="D102" s="264"/>
    </row>
    <row r="103" spans="1:4" ht="12.75">
      <c r="A103" s="264"/>
      <c r="B103" s="272"/>
      <c r="C103" s="264"/>
      <c r="D103" s="264"/>
    </row>
    <row r="104" spans="1:4" ht="12.75">
      <c r="A104" s="264"/>
      <c r="C104" s="264"/>
      <c r="D104" s="264"/>
    </row>
    <row r="105" spans="3:4" ht="12.75">
      <c r="C105" s="264"/>
      <c r="D105" s="264"/>
    </row>
    <row r="106" spans="3:4" ht="12.75">
      <c r="C106" s="264"/>
      <c r="D106" s="264"/>
    </row>
    <row r="107" spans="3:4" ht="12.75">
      <c r="C107" s="264"/>
      <c r="D107" s="264"/>
    </row>
    <row r="108" spans="3:4" ht="12.75">
      <c r="C108" s="264"/>
      <c r="D108" s="264"/>
    </row>
    <row r="109" spans="3:4" ht="12.75">
      <c r="C109" s="264"/>
      <c r="D109" s="264"/>
    </row>
    <row r="110" spans="3:4" ht="12.75">
      <c r="C110" s="264"/>
      <c r="D110" s="264"/>
    </row>
    <row r="111" spans="3:4" ht="12.75">
      <c r="C111" s="264"/>
      <c r="D111" s="264"/>
    </row>
    <row r="112" spans="3:4" ht="12.75">
      <c r="C112" s="264"/>
      <c r="D112" s="264"/>
    </row>
    <row r="113" spans="3:4" ht="12.75">
      <c r="C113" s="264"/>
      <c r="D113" s="264"/>
    </row>
    <row r="114" spans="3:4" ht="12.75">
      <c r="C114" s="264"/>
      <c r="D114" s="264"/>
    </row>
    <row r="115" spans="3:4" ht="12.75">
      <c r="C115" s="264"/>
      <c r="D115" s="264"/>
    </row>
    <row r="116" spans="3:4" ht="12.75">
      <c r="C116" s="264"/>
      <c r="D116" s="264"/>
    </row>
    <row r="117" spans="3:4" ht="12.75">
      <c r="C117" s="264"/>
      <c r="D117" s="264"/>
    </row>
    <row r="118" spans="3:4" ht="12.75">
      <c r="C118" s="264"/>
      <c r="D118" s="264"/>
    </row>
    <row r="119" spans="3:4" ht="12.75">
      <c r="C119" s="264"/>
      <c r="D119" s="264"/>
    </row>
    <row r="120" spans="3:4" ht="12.75">
      <c r="C120" s="264"/>
      <c r="D120" s="264"/>
    </row>
    <row r="121" spans="3:4" ht="12.75">
      <c r="C121" s="264"/>
      <c r="D121" s="264"/>
    </row>
    <row r="122" spans="3:4" ht="12.75">
      <c r="C122" s="264"/>
      <c r="D122" s="264"/>
    </row>
    <row r="123" spans="3:4" ht="12.75">
      <c r="C123" s="264"/>
      <c r="D123" s="264"/>
    </row>
    <row r="124" spans="3:4" ht="12.75">
      <c r="C124" s="264"/>
      <c r="D124" s="264"/>
    </row>
    <row r="125" spans="3:4" ht="12.75">
      <c r="C125" s="264"/>
      <c r="D125" s="264"/>
    </row>
    <row r="126" spans="3:4" ht="12.75">
      <c r="C126" s="264"/>
      <c r="D126" s="264"/>
    </row>
    <row r="127" spans="3:4" ht="12.75">
      <c r="C127" s="264"/>
      <c r="D127" s="264"/>
    </row>
    <row r="128" spans="3:4" ht="12.75">
      <c r="C128" s="264"/>
      <c r="D128" s="264"/>
    </row>
    <row r="129" spans="3:4" ht="12.75">
      <c r="C129" s="264"/>
      <c r="D129" s="264"/>
    </row>
    <row r="130" spans="3:4" ht="12.75">
      <c r="C130" s="264"/>
      <c r="D130" s="264"/>
    </row>
    <row r="131" spans="3:4" ht="12.75">
      <c r="C131" s="264"/>
      <c r="D131" s="264"/>
    </row>
    <row r="132" spans="3:4" ht="12.75">
      <c r="C132" s="264"/>
      <c r="D132" s="264"/>
    </row>
    <row r="133" spans="3:4" ht="12.75">
      <c r="C133" s="264"/>
      <c r="D133" s="264"/>
    </row>
    <row r="134" spans="3:4" ht="12.75">
      <c r="C134" s="264"/>
      <c r="D134" s="264"/>
    </row>
    <row r="135" spans="3:4" ht="12.75">
      <c r="C135" s="264"/>
      <c r="D135" s="264"/>
    </row>
    <row r="136" spans="3:4" ht="12.75">
      <c r="C136" s="264"/>
      <c r="D136" s="264"/>
    </row>
    <row r="137" spans="3:4" ht="12.75">
      <c r="C137" s="264"/>
      <c r="D137" s="264"/>
    </row>
    <row r="138" spans="3:4" ht="12.75">
      <c r="C138" s="264"/>
      <c r="D138" s="264"/>
    </row>
    <row r="139" spans="3:4" ht="12.75">
      <c r="C139" s="264"/>
      <c r="D139" s="264"/>
    </row>
    <row r="140" spans="3:4" ht="12.75">
      <c r="C140" s="264"/>
      <c r="D140" s="264"/>
    </row>
    <row r="141" spans="3:4" ht="12.75">
      <c r="C141" s="264"/>
      <c r="D141" s="264"/>
    </row>
    <row r="142" spans="3:4" ht="12.75">
      <c r="C142" s="264"/>
      <c r="D142" s="264"/>
    </row>
    <row r="143" spans="3:4" ht="12.75">
      <c r="C143" s="264"/>
      <c r="D143" s="264"/>
    </row>
    <row r="144" spans="3:4" ht="12.75">
      <c r="C144" s="264"/>
      <c r="D144" s="264"/>
    </row>
    <row r="145" spans="3:4" ht="12.75">
      <c r="C145" s="264"/>
      <c r="D145" s="264"/>
    </row>
    <row r="146" spans="3:4" ht="12.75">
      <c r="C146" s="264"/>
      <c r="D146" s="264"/>
    </row>
    <row r="147" spans="3:4" ht="12.75">
      <c r="C147" s="264"/>
      <c r="D147" s="264"/>
    </row>
    <row r="148" spans="3:4" ht="12.75">
      <c r="C148" s="264"/>
      <c r="D148" s="264"/>
    </row>
    <row r="149" spans="3:4" ht="12.75">
      <c r="C149" s="264"/>
      <c r="D149" s="264"/>
    </row>
    <row r="150" spans="3:4" ht="12.75">
      <c r="C150" s="264"/>
      <c r="D150" s="264"/>
    </row>
    <row r="151" spans="3:4" ht="12.75">
      <c r="C151" s="264"/>
      <c r="D151" s="264"/>
    </row>
    <row r="152" spans="3:4" ht="12.75">
      <c r="C152" s="264"/>
      <c r="D152" s="264"/>
    </row>
    <row r="153" spans="3:4" ht="12.75">
      <c r="C153" s="264"/>
      <c r="D153" s="264"/>
    </row>
    <row r="154" spans="3:4" ht="12.75">
      <c r="C154" s="264"/>
      <c r="D154" s="264"/>
    </row>
    <row r="155" spans="3:4" ht="12.75">
      <c r="C155" s="264"/>
      <c r="D155" s="264"/>
    </row>
    <row r="156" spans="3:4" ht="12.75">
      <c r="C156" s="264"/>
      <c r="D156" s="264"/>
    </row>
    <row r="157" spans="3:4" ht="12.75">
      <c r="C157" s="264"/>
      <c r="D157" s="264"/>
    </row>
    <row r="158" spans="3:4" ht="12.75">
      <c r="C158" s="264"/>
      <c r="D158" s="264"/>
    </row>
    <row r="159" spans="3:4" ht="12.75">
      <c r="C159" s="264"/>
      <c r="D159" s="264"/>
    </row>
    <row r="160" spans="3:4" ht="12.75">
      <c r="C160" s="264"/>
      <c r="D160" s="264"/>
    </row>
    <row r="161" spans="3:4" ht="12.75">
      <c r="C161" s="264"/>
      <c r="D161" s="264"/>
    </row>
    <row r="162" spans="3:4" ht="12.75">
      <c r="C162" s="264"/>
      <c r="D162" s="264"/>
    </row>
    <row r="163" spans="3:4" ht="12.75">
      <c r="C163" s="264"/>
      <c r="D163" s="264"/>
    </row>
    <row r="164" spans="3:4" ht="12.75">
      <c r="C164" s="264"/>
      <c r="D164" s="264"/>
    </row>
    <row r="165" spans="3:4" ht="12.75">
      <c r="C165" s="264"/>
      <c r="D165" s="264"/>
    </row>
    <row r="166" spans="3:4" ht="12.75">
      <c r="C166" s="264"/>
      <c r="D166" s="264"/>
    </row>
    <row r="167" spans="3:4" ht="12.75">
      <c r="C167" s="264"/>
      <c r="D167" s="264"/>
    </row>
    <row r="168" spans="3:4" ht="12.75">
      <c r="C168" s="264"/>
      <c r="D168" s="264"/>
    </row>
    <row r="169" spans="3:4" ht="12.75">
      <c r="C169" s="264"/>
      <c r="D169" s="264"/>
    </row>
    <row r="170" spans="3:4" ht="12.75">
      <c r="C170" s="264"/>
      <c r="D170" s="264"/>
    </row>
    <row r="171" spans="3:4" ht="12.75">
      <c r="C171" s="264"/>
      <c r="D171" s="264"/>
    </row>
    <row r="172" spans="3:4" ht="12.75">
      <c r="C172" s="264"/>
      <c r="D172" s="264"/>
    </row>
    <row r="173" spans="3:4" ht="12.75">
      <c r="C173" s="264"/>
      <c r="D173" s="264"/>
    </row>
    <row r="174" spans="3:4" ht="12.75">
      <c r="C174" s="264"/>
      <c r="D174" s="264"/>
    </row>
    <row r="175" spans="3:4" ht="12.75">
      <c r="C175" s="264"/>
      <c r="D175" s="264"/>
    </row>
    <row r="176" spans="3:4" ht="12.75">
      <c r="C176" s="264"/>
      <c r="D176" s="264"/>
    </row>
    <row r="177" spans="3:4" ht="12.75">
      <c r="C177" s="264"/>
      <c r="D177" s="264"/>
    </row>
    <row r="178" spans="3:4" ht="12.75">
      <c r="C178" s="264"/>
      <c r="D178" s="264"/>
    </row>
    <row r="179" spans="3:4" ht="12.75">
      <c r="C179" s="264"/>
      <c r="D179" s="264"/>
    </row>
    <row r="180" spans="3:4" ht="12.75">
      <c r="C180" s="264"/>
      <c r="D180" s="264"/>
    </row>
    <row r="181" spans="3:4" ht="12.75">
      <c r="C181" s="264"/>
      <c r="D181" s="264"/>
    </row>
    <row r="182" spans="3:4" ht="12.75">
      <c r="C182" s="264"/>
      <c r="D182" s="264"/>
    </row>
    <row r="183" spans="3:4" ht="12.75">
      <c r="C183" s="264"/>
      <c r="D183" s="264"/>
    </row>
    <row r="184" spans="3:4" ht="12.75">
      <c r="C184" s="264"/>
      <c r="D184" s="264"/>
    </row>
    <row r="185" spans="3:4" ht="12.75">
      <c r="C185" s="264"/>
      <c r="D185" s="264"/>
    </row>
    <row r="186" spans="3:4" ht="12.75">
      <c r="C186" s="264"/>
      <c r="D186" s="264"/>
    </row>
    <row r="187" spans="3:4" ht="12.75">
      <c r="C187" s="264"/>
      <c r="D187" s="264"/>
    </row>
    <row r="188" spans="3:4" ht="12.75">
      <c r="C188" s="264"/>
      <c r="D188" s="264"/>
    </row>
    <row r="189" spans="3:4" ht="12.75">
      <c r="C189" s="264"/>
      <c r="D189" s="264"/>
    </row>
    <row r="190" spans="3:4" ht="12.75">
      <c r="C190" s="264"/>
      <c r="D190" s="264"/>
    </row>
    <row r="191" spans="3:4" ht="12.75">
      <c r="C191" s="264"/>
      <c r="D191" s="264"/>
    </row>
    <row r="192" spans="3:4" ht="12.75">
      <c r="C192" s="264"/>
      <c r="D192" s="264"/>
    </row>
    <row r="193" spans="3:4" ht="12.75">
      <c r="C193" s="264"/>
      <c r="D193" s="264"/>
    </row>
    <row r="194" spans="3:4" ht="12.75">
      <c r="C194" s="264"/>
      <c r="D194" s="264"/>
    </row>
    <row r="195" spans="3:4" ht="12.75">
      <c r="C195" s="264"/>
      <c r="D195" s="264"/>
    </row>
    <row r="196" spans="3:4" ht="12.75">
      <c r="C196" s="264"/>
      <c r="D196" s="264"/>
    </row>
    <row r="197" spans="3:4" ht="12.75">
      <c r="C197" s="264"/>
      <c r="D197" s="264"/>
    </row>
    <row r="198" spans="3:4" ht="12.75">
      <c r="C198" s="264"/>
      <c r="D198" s="264"/>
    </row>
    <row r="199" spans="3:4" ht="12.75">
      <c r="C199" s="264"/>
      <c r="D199" s="264"/>
    </row>
    <row r="200" spans="3:4" ht="12.75">
      <c r="C200" s="264"/>
      <c r="D200" s="264"/>
    </row>
    <row r="201" spans="3:4" ht="12.75">
      <c r="C201" s="264"/>
      <c r="D201" s="264"/>
    </row>
    <row r="202" spans="3:4" ht="12.75">
      <c r="C202" s="264"/>
      <c r="D202" s="264"/>
    </row>
    <row r="203" spans="3:4" ht="12.75">
      <c r="C203" s="264"/>
      <c r="D203" s="264"/>
    </row>
    <row r="204" spans="3:4" ht="12.75">
      <c r="C204" s="264"/>
      <c r="D204" s="264"/>
    </row>
    <row r="205" spans="3:4" ht="12.75">
      <c r="C205" s="264"/>
      <c r="D205" s="264"/>
    </row>
    <row r="206" spans="3:4" ht="12.75">
      <c r="C206" s="264"/>
      <c r="D206" s="264"/>
    </row>
    <row r="207" spans="3:4" ht="12.75">
      <c r="C207" s="264"/>
      <c r="D207" s="264"/>
    </row>
    <row r="208" spans="3:4" ht="12.75">
      <c r="C208" s="264"/>
      <c r="D208" s="264"/>
    </row>
    <row r="209" spans="3:4" ht="12.75">
      <c r="C209" s="264"/>
      <c r="D209" s="264"/>
    </row>
    <row r="210" spans="3:4" ht="12.75">
      <c r="C210" s="264"/>
      <c r="D210" s="264"/>
    </row>
    <row r="211" spans="3:4" ht="12.75">
      <c r="C211" s="264"/>
      <c r="D211" s="264"/>
    </row>
    <row r="212" spans="3:4" ht="12.75">
      <c r="C212" s="264"/>
      <c r="D212" s="264"/>
    </row>
    <row r="213" spans="3:4" ht="12.75">
      <c r="C213" s="264"/>
      <c r="D213" s="264"/>
    </row>
    <row r="214" spans="3:4" ht="12.75">
      <c r="C214" s="264"/>
      <c r="D214" s="264"/>
    </row>
    <row r="215" spans="3:4" ht="12.75">
      <c r="C215" s="264"/>
      <c r="D215" s="264"/>
    </row>
    <row r="216" spans="3:4" ht="12.75">
      <c r="C216" s="264"/>
      <c r="D216" s="264"/>
    </row>
    <row r="217" spans="3:4" ht="12.75">
      <c r="C217" s="264"/>
      <c r="D217" s="264"/>
    </row>
    <row r="218" spans="3:4" ht="12.75">
      <c r="C218" s="264"/>
      <c r="D218" s="264"/>
    </row>
    <row r="219" spans="3:4" ht="12.75">
      <c r="C219" s="264"/>
      <c r="D219" s="264"/>
    </row>
    <row r="220" spans="3:4" ht="12.75">
      <c r="C220" s="264"/>
      <c r="D220" s="264"/>
    </row>
    <row r="221" spans="3:4" ht="12.75">
      <c r="C221" s="264"/>
      <c r="D221" s="264"/>
    </row>
  </sheetData>
  <sheetProtection/>
  <printOptions horizontalCentered="1"/>
  <pageMargins left="0.07874015748031496" right="0.11811023622047245" top="0.7086614173228347" bottom="0.3937007874015748" header="0.2362204724409449" footer="0.5118110236220472"/>
  <pageSetup horizontalDpi="300" verticalDpi="300" orientation="portrait" paperSize="9" r:id="rId1"/>
  <headerFooter alignWithMargins="0">
    <oddHeader>&amp;L&amp;F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67">
      <selection activeCell="A1" sqref="A1:J101"/>
    </sheetView>
  </sheetViews>
  <sheetFormatPr defaultColWidth="11.421875" defaultRowHeight="12.75"/>
  <cols>
    <col min="2" max="2" width="4.7109375" style="0" customWidth="1"/>
    <col min="3" max="3" width="20.7109375" style="0" customWidth="1"/>
    <col min="4" max="4" width="6.7109375" style="0" customWidth="1"/>
    <col min="5" max="5" width="16.28125" style="0" customWidth="1"/>
    <col min="6" max="6" width="7.421875" style="0" customWidth="1"/>
    <col min="7" max="7" width="4.00390625" style="0" customWidth="1"/>
    <col min="8" max="9" width="4.28125" style="0" customWidth="1"/>
    <col min="10" max="10" width="5.140625" style="0" customWidth="1"/>
  </cols>
  <sheetData>
    <row r="1" spans="1:10" ht="12.75">
      <c r="A1" t="s">
        <v>259</v>
      </c>
      <c r="B1" t="s">
        <v>260</v>
      </c>
      <c r="C1" t="s">
        <v>261</v>
      </c>
      <c r="D1" t="s">
        <v>262</v>
      </c>
      <c r="E1" t="s">
        <v>263</v>
      </c>
      <c r="F1" t="s">
        <v>264</v>
      </c>
      <c r="G1" t="s">
        <v>265</v>
      </c>
      <c r="H1" t="s">
        <v>266</v>
      </c>
      <c r="I1" t="s">
        <v>267</v>
      </c>
      <c r="J1" t="s">
        <v>268</v>
      </c>
    </row>
    <row r="2" spans="1:10" ht="12.75">
      <c r="A2">
        <v>1</v>
      </c>
      <c r="C2" t="s">
        <v>186</v>
      </c>
      <c r="D2" t="s">
        <v>269</v>
      </c>
      <c r="E2" t="s">
        <v>270</v>
      </c>
      <c r="F2">
        <v>29</v>
      </c>
      <c r="G2">
        <v>26</v>
      </c>
      <c r="H2" t="s">
        <v>271</v>
      </c>
      <c r="I2" t="s">
        <v>271</v>
      </c>
      <c r="J2">
        <v>55</v>
      </c>
    </row>
    <row r="3" spans="1:10" ht="12.75">
      <c r="A3">
        <v>2</v>
      </c>
      <c r="C3" t="s">
        <v>152</v>
      </c>
      <c r="D3" t="s">
        <v>272</v>
      </c>
      <c r="E3" t="s">
        <v>273</v>
      </c>
      <c r="F3">
        <v>25</v>
      </c>
      <c r="G3">
        <v>24</v>
      </c>
      <c r="H3" t="s">
        <v>271</v>
      </c>
      <c r="I3" t="s">
        <v>271</v>
      </c>
      <c r="J3">
        <v>49</v>
      </c>
    </row>
    <row r="4" spans="1:10" ht="12.75">
      <c r="A4">
        <v>3</v>
      </c>
      <c r="C4" t="s">
        <v>275</v>
      </c>
      <c r="D4" t="s">
        <v>276</v>
      </c>
      <c r="E4" t="s">
        <v>277</v>
      </c>
      <c r="F4">
        <v>24</v>
      </c>
      <c r="G4">
        <v>20</v>
      </c>
      <c r="H4" t="s">
        <v>271</v>
      </c>
      <c r="I4" t="s">
        <v>271</v>
      </c>
      <c r="J4">
        <v>44</v>
      </c>
    </row>
    <row r="5" spans="1:10" ht="12.75">
      <c r="A5">
        <v>4</v>
      </c>
      <c r="C5" t="s">
        <v>223</v>
      </c>
      <c r="D5" t="s">
        <v>274</v>
      </c>
      <c r="E5" t="s">
        <v>273</v>
      </c>
      <c r="F5">
        <v>23</v>
      </c>
      <c r="G5">
        <v>21</v>
      </c>
      <c r="H5" t="s">
        <v>271</v>
      </c>
      <c r="I5" t="s">
        <v>271</v>
      </c>
      <c r="J5">
        <v>44</v>
      </c>
    </row>
    <row r="6" spans="1:10" ht="12.75">
      <c r="A6">
        <v>5</v>
      </c>
      <c r="C6" t="s">
        <v>191</v>
      </c>
      <c r="D6" t="s">
        <v>287</v>
      </c>
      <c r="E6" t="s">
        <v>270</v>
      </c>
      <c r="F6">
        <v>22</v>
      </c>
      <c r="G6">
        <v>15</v>
      </c>
      <c r="H6" t="s">
        <v>271</v>
      </c>
      <c r="I6" t="s">
        <v>271</v>
      </c>
      <c r="J6">
        <v>37</v>
      </c>
    </row>
    <row r="7" spans="1:10" ht="12.75">
      <c r="A7">
        <v>6</v>
      </c>
      <c r="C7" t="s">
        <v>136</v>
      </c>
      <c r="D7" t="s">
        <v>278</v>
      </c>
      <c r="E7" t="s">
        <v>279</v>
      </c>
      <c r="F7">
        <v>22</v>
      </c>
      <c r="G7">
        <v>19</v>
      </c>
      <c r="H7" t="s">
        <v>271</v>
      </c>
      <c r="I7" t="s">
        <v>271</v>
      </c>
      <c r="J7">
        <v>41</v>
      </c>
    </row>
    <row r="8" spans="1:10" ht="12.75">
      <c r="A8">
        <v>7</v>
      </c>
      <c r="C8" t="s">
        <v>106</v>
      </c>
      <c r="D8" t="s">
        <v>292</v>
      </c>
      <c r="E8" t="s">
        <v>285</v>
      </c>
      <c r="F8">
        <v>21</v>
      </c>
      <c r="G8">
        <v>11</v>
      </c>
      <c r="H8" t="s">
        <v>271</v>
      </c>
      <c r="I8" t="s">
        <v>271</v>
      </c>
      <c r="J8">
        <v>32</v>
      </c>
    </row>
    <row r="9" spans="1:10" ht="12.75">
      <c r="A9">
        <v>8</v>
      </c>
      <c r="C9" t="s">
        <v>188</v>
      </c>
      <c r="D9" t="s">
        <v>274</v>
      </c>
      <c r="E9" t="s">
        <v>270</v>
      </c>
      <c r="F9">
        <v>20</v>
      </c>
      <c r="G9">
        <v>19</v>
      </c>
      <c r="H9" t="s">
        <v>271</v>
      </c>
      <c r="I9" t="s">
        <v>271</v>
      </c>
      <c r="J9">
        <v>39</v>
      </c>
    </row>
    <row r="10" spans="1:10" ht="12.75">
      <c r="A10">
        <v>9</v>
      </c>
      <c r="C10" t="s">
        <v>153</v>
      </c>
      <c r="D10" t="s">
        <v>290</v>
      </c>
      <c r="E10" t="s">
        <v>273</v>
      </c>
      <c r="F10">
        <v>20</v>
      </c>
      <c r="G10">
        <v>15</v>
      </c>
      <c r="H10" t="s">
        <v>271</v>
      </c>
      <c r="I10" t="s">
        <v>271</v>
      </c>
      <c r="J10">
        <v>35</v>
      </c>
    </row>
    <row r="11" spans="1:10" ht="12.75">
      <c r="A11">
        <v>10</v>
      </c>
      <c r="C11" t="s">
        <v>189</v>
      </c>
      <c r="D11" t="s">
        <v>286</v>
      </c>
      <c r="E11" t="s">
        <v>270</v>
      </c>
      <c r="F11">
        <v>20</v>
      </c>
      <c r="G11">
        <v>17</v>
      </c>
      <c r="H11" t="s">
        <v>271</v>
      </c>
      <c r="I11" t="s">
        <v>271</v>
      </c>
      <c r="J11">
        <v>37</v>
      </c>
    </row>
    <row r="12" spans="1:10" ht="12.75">
      <c r="A12">
        <v>11</v>
      </c>
      <c r="C12" t="s">
        <v>168</v>
      </c>
      <c r="D12" t="s">
        <v>291</v>
      </c>
      <c r="E12" t="s">
        <v>281</v>
      </c>
      <c r="F12">
        <v>19</v>
      </c>
      <c r="G12">
        <v>15</v>
      </c>
      <c r="H12" t="s">
        <v>271</v>
      </c>
      <c r="I12" t="s">
        <v>271</v>
      </c>
      <c r="J12">
        <v>34</v>
      </c>
    </row>
    <row r="13" spans="1:10" ht="12.75">
      <c r="A13">
        <v>12</v>
      </c>
      <c r="C13" t="s">
        <v>205</v>
      </c>
      <c r="D13" t="s">
        <v>283</v>
      </c>
      <c r="E13" t="s">
        <v>273</v>
      </c>
      <c r="F13">
        <v>18</v>
      </c>
      <c r="G13">
        <v>20</v>
      </c>
      <c r="H13" t="s">
        <v>271</v>
      </c>
      <c r="I13" t="s">
        <v>271</v>
      </c>
      <c r="J13">
        <v>38</v>
      </c>
    </row>
    <row r="14" spans="1:10" ht="12.75">
      <c r="A14">
        <v>13</v>
      </c>
      <c r="C14" t="s">
        <v>217</v>
      </c>
      <c r="D14" t="s">
        <v>294</v>
      </c>
      <c r="E14" t="s">
        <v>277</v>
      </c>
      <c r="F14">
        <v>18</v>
      </c>
      <c r="G14">
        <v>13</v>
      </c>
      <c r="H14" t="s">
        <v>271</v>
      </c>
      <c r="I14" t="s">
        <v>271</v>
      </c>
      <c r="J14">
        <v>31</v>
      </c>
    </row>
    <row r="15" spans="1:10" ht="12.75">
      <c r="A15">
        <v>14</v>
      </c>
      <c r="C15" t="s">
        <v>196</v>
      </c>
      <c r="D15" t="s">
        <v>305</v>
      </c>
      <c r="E15" t="s">
        <v>285</v>
      </c>
      <c r="F15">
        <v>17</v>
      </c>
      <c r="G15">
        <v>9</v>
      </c>
      <c r="H15" t="s">
        <v>271</v>
      </c>
      <c r="I15" t="s">
        <v>271</v>
      </c>
      <c r="J15">
        <v>26</v>
      </c>
    </row>
    <row r="16" spans="1:10" ht="12.75">
      <c r="A16">
        <v>15</v>
      </c>
      <c r="C16" t="s">
        <v>149</v>
      </c>
      <c r="D16" t="s">
        <v>289</v>
      </c>
      <c r="E16" t="s">
        <v>281</v>
      </c>
      <c r="F16">
        <v>17</v>
      </c>
      <c r="G16">
        <v>19</v>
      </c>
      <c r="H16" t="s">
        <v>271</v>
      </c>
      <c r="I16" t="s">
        <v>271</v>
      </c>
      <c r="J16">
        <v>36</v>
      </c>
    </row>
    <row r="17" spans="1:10" ht="12.75">
      <c r="A17">
        <v>16</v>
      </c>
      <c r="C17" t="s">
        <v>197</v>
      </c>
      <c r="D17" t="s">
        <v>284</v>
      </c>
      <c r="E17" t="s">
        <v>285</v>
      </c>
      <c r="F17">
        <v>17</v>
      </c>
      <c r="G17">
        <v>20</v>
      </c>
      <c r="H17" t="s">
        <v>271</v>
      </c>
      <c r="I17" t="s">
        <v>271</v>
      </c>
      <c r="J17">
        <v>37</v>
      </c>
    </row>
    <row r="18" spans="1:10" ht="12.75">
      <c r="A18">
        <v>17</v>
      </c>
      <c r="C18" t="s">
        <v>187</v>
      </c>
      <c r="D18" t="s">
        <v>282</v>
      </c>
      <c r="E18" t="s">
        <v>270</v>
      </c>
      <c r="F18">
        <v>17</v>
      </c>
      <c r="G18">
        <v>21</v>
      </c>
      <c r="H18" t="s">
        <v>271</v>
      </c>
      <c r="I18" t="s">
        <v>271</v>
      </c>
      <c r="J18">
        <v>38</v>
      </c>
    </row>
    <row r="19" spans="1:10" ht="12.75">
      <c r="A19">
        <v>18</v>
      </c>
      <c r="C19" t="s">
        <v>150</v>
      </c>
      <c r="D19" t="s">
        <v>280</v>
      </c>
      <c r="E19" t="s">
        <v>281</v>
      </c>
      <c r="F19">
        <v>17</v>
      </c>
      <c r="G19">
        <v>21</v>
      </c>
      <c r="H19" t="s">
        <v>271</v>
      </c>
      <c r="I19" t="s">
        <v>271</v>
      </c>
      <c r="J19">
        <v>38</v>
      </c>
    </row>
    <row r="20" spans="1:10" ht="12.75">
      <c r="A20">
        <v>19</v>
      </c>
      <c r="C20" t="s">
        <v>216</v>
      </c>
      <c r="D20" t="s">
        <v>288</v>
      </c>
      <c r="E20" t="s">
        <v>277</v>
      </c>
      <c r="F20">
        <v>16</v>
      </c>
      <c r="G20">
        <v>20</v>
      </c>
      <c r="H20" t="s">
        <v>271</v>
      </c>
      <c r="I20" t="s">
        <v>271</v>
      </c>
      <c r="J20">
        <v>36</v>
      </c>
    </row>
    <row r="21" spans="1:10" ht="12.75">
      <c r="A21">
        <v>20</v>
      </c>
      <c r="C21" t="s">
        <v>206</v>
      </c>
      <c r="D21" t="s">
        <v>300</v>
      </c>
      <c r="E21" t="s">
        <v>273</v>
      </c>
      <c r="F21">
        <v>16</v>
      </c>
      <c r="G21">
        <v>13</v>
      </c>
      <c r="H21" t="s">
        <v>271</v>
      </c>
      <c r="I21" t="s">
        <v>271</v>
      </c>
      <c r="J21">
        <v>29</v>
      </c>
    </row>
    <row r="22" spans="1:10" ht="12.75">
      <c r="A22">
        <v>21</v>
      </c>
      <c r="C22" t="s">
        <v>108</v>
      </c>
      <c r="D22" t="s">
        <v>298</v>
      </c>
      <c r="E22" t="s">
        <v>299</v>
      </c>
      <c r="F22">
        <v>16</v>
      </c>
      <c r="G22">
        <v>14</v>
      </c>
      <c r="H22" t="s">
        <v>271</v>
      </c>
      <c r="I22" t="s">
        <v>271</v>
      </c>
      <c r="J22">
        <v>30</v>
      </c>
    </row>
    <row r="23" spans="1:10" ht="12.75">
      <c r="A23">
        <v>22</v>
      </c>
      <c r="C23" t="s">
        <v>207</v>
      </c>
      <c r="D23" t="s">
        <v>304</v>
      </c>
      <c r="E23" t="s">
        <v>277</v>
      </c>
      <c r="F23">
        <v>16</v>
      </c>
      <c r="G23">
        <v>10</v>
      </c>
      <c r="H23" t="s">
        <v>271</v>
      </c>
      <c r="I23" t="s">
        <v>271</v>
      </c>
      <c r="J23">
        <v>26</v>
      </c>
    </row>
    <row r="24" spans="1:10" ht="12.75">
      <c r="A24">
        <v>23</v>
      </c>
      <c r="C24" t="s">
        <v>218</v>
      </c>
      <c r="D24" t="s">
        <v>303</v>
      </c>
      <c r="E24" t="s">
        <v>277</v>
      </c>
      <c r="F24">
        <v>15</v>
      </c>
      <c r="G24">
        <v>11</v>
      </c>
      <c r="H24" t="s">
        <v>271</v>
      </c>
      <c r="I24" t="s">
        <v>271</v>
      </c>
      <c r="J24">
        <v>26</v>
      </c>
    </row>
    <row r="25" spans="1:10" ht="12.75">
      <c r="A25">
        <v>24</v>
      </c>
      <c r="C25" t="s">
        <v>109</v>
      </c>
      <c r="D25" t="s">
        <v>296</v>
      </c>
      <c r="E25" t="s">
        <v>297</v>
      </c>
      <c r="F25">
        <v>15</v>
      </c>
      <c r="G25">
        <v>15</v>
      </c>
      <c r="H25" t="s">
        <v>271</v>
      </c>
      <c r="I25" t="s">
        <v>271</v>
      </c>
      <c r="J25">
        <v>30</v>
      </c>
    </row>
    <row r="26" spans="1:10" ht="12.75">
      <c r="A26">
        <v>25</v>
      </c>
      <c r="C26" t="s">
        <v>151</v>
      </c>
      <c r="D26" t="s">
        <v>301</v>
      </c>
      <c r="E26" t="s">
        <v>273</v>
      </c>
      <c r="F26">
        <v>15</v>
      </c>
      <c r="G26">
        <v>13</v>
      </c>
      <c r="H26" t="s">
        <v>271</v>
      </c>
      <c r="I26" t="s">
        <v>271</v>
      </c>
      <c r="J26">
        <v>28</v>
      </c>
    </row>
    <row r="27" spans="1:10" ht="12.75">
      <c r="A27">
        <v>26</v>
      </c>
      <c r="C27" t="s">
        <v>173</v>
      </c>
      <c r="D27" t="s">
        <v>293</v>
      </c>
      <c r="E27" t="s">
        <v>281</v>
      </c>
      <c r="F27">
        <v>15</v>
      </c>
      <c r="G27">
        <v>16</v>
      </c>
      <c r="H27" t="s">
        <v>271</v>
      </c>
      <c r="I27" t="s">
        <v>271</v>
      </c>
      <c r="J27">
        <v>31</v>
      </c>
    </row>
    <row r="28" spans="1:10" ht="12.75">
      <c r="A28">
        <v>27</v>
      </c>
      <c r="C28" t="s">
        <v>111</v>
      </c>
      <c r="D28" t="s">
        <v>308</v>
      </c>
      <c r="E28" t="s">
        <v>299</v>
      </c>
      <c r="F28">
        <v>14</v>
      </c>
      <c r="G28">
        <v>10</v>
      </c>
      <c r="H28" t="s">
        <v>271</v>
      </c>
      <c r="I28" t="s">
        <v>271</v>
      </c>
      <c r="J28">
        <v>24</v>
      </c>
    </row>
    <row r="29" spans="1:10" ht="12.75">
      <c r="A29">
        <v>28</v>
      </c>
      <c r="C29" t="s">
        <v>105</v>
      </c>
      <c r="D29" t="s">
        <v>286</v>
      </c>
      <c r="E29" t="s">
        <v>299</v>
      </c>
      <c r="F29">
        <v>14</v>
      </c>
      <c r="G29">
        <v>14</v>
      </c>
      <c r="H29" t="s">
        <v>271</v>
      </c>
      <c r="I29" t="s">
        <v>271</v>
      </c>
      <c r="J29">
        <v>28</v>
      </c>
    </row>
    <row r="30" spans="1:10" ht="12.75">
      <c r="A30">
        <v>29</v>
      </c>
      <c r="C30" t="s">
        <v>107</v>
      </c>
      <c r="D30" t="s">
        <v>302</v>
      </c>
      <c r="E30" t="s">
        <v>273</v>
      </c>
      <c r="F30">
        <v>14</v>
      </c>
      <c r="G30">
        <v>13</v>
      </c>
      <c r="H30" t="s">
        <v>271</v>
      </c>
      <c r="I30" t="s">
        <v>271</v>
      </c>
      <c r="J30">
        <v>27</v>
      </c>
    </row>
    <row r="31" spans="1:10" ht="12.75">
      <c r="A31">
        <v>30</v>
      </c>
      <c r="C31" t="s">
        <v>114</v>
      </c>
      <c r="D31" t="s">
        <v>295</v>
      </c>
      <c r="E31" t="s">
        <v>285</v>
      </c>
      <c r="F31">
        <v>13</v>
      </c>
      <c r="G31">
        <v>17</v>
      </c>
      <c r="H31" t="s">
        <v>271</v>
      </c>
      <c r="I31" t="s">
        <v>271</v>
      </c>
      <c r="J31">
        <v>30</v>
      </c>
    </row>
    <row r="32" spans="1:10" ht="12.75">
      <c r="A32">
        <v>31</v>
      </c>
      <c r="C32" t="s">
        <v>198</v>
      </c>
      <c r="D32" t="s">
        <v>310</v>
      </c>
      <c r="E32" t="s">
        <v>285</v>
      </c>
      <c r="F32">
        <v>13</v>
      </c>
      <c r="G32">
        <v>10</v>
      </c>
      <c r="H32" t="s">
        <v>271</v>
      </c>
      <c r="I32" t="s">
        <v>271</v>
      </c>
      <c r="J32">
        <v>23</v>
      </c>
    </row>
    <row r="33" spans="1:10" ht="12.75">
      <c r="A33">
        <v>32</v>
      </c>
      <c r="C33" t="s">
        <v>130</v>
      </c>
      <c r="D33" t="s">
        <v>307</v>
      </c>
      <c r="E33" t="s">
        <v>299</v>
      </c>
      <c r="F33">
        <v>13</v>
      </c>
      <c r="G33">
        <v>11</v>
      </c>
      <c r="H33" t="s">
        <v>271</v>
      </c>
      <c r="I33" t="s">
        <v>271</v>
      </c>
      <c r="J33">
        <v>24</v>
      </c>
    </row>
    <row r="34" spans="1:10" ht="12.75">
      <c r="A34">
        <v>33</v>
      </c>
      <c r="C34" t="s">
        <v>112</v>
      </c>
      <c r="D34" t="s">
        <v>315</v>
      </c>
      <c r="E34" t="s">
        <v>297</v>
      </c>
      <c r="F34">
        <v>13</v>
      </c>
      <c r="G34">
        <v>7</v>
      </c>
      <c r="H34" t="s">
        <v>271</v>
      </c>
      <c r="I34" t="s">
        <v>271</v>
      </c>
      <c r="J34">
        <v>20</v>
      </c>
    </row>
    <row r="35" spans="1:10" ht="12.75">
      <c r="A35">
        <v>34</v>
      </c>
      <c r="C35" t="s">
        <v>113</v>
      </c>
      <c r="D35" t="s">
        <v>311</v>
      </c>
      <c r="E35" t="s">
        <v>299</v>
      </c>
      <c r="F35">
        <v>13</v>
      </c>
      <c r="G35">
        <v>9</v>
      </c>
      <c r="H35" t="s">
        <v>271</v>
      </c>
      <c r="I35" t="s">
        <v>271</v>
      </c>
      <c r="J35">
        <v>22</v>
      </c>
    </row>
    <row r="36" spans="1:10" ht="12.75">
      <c r="A36">
        <v>35</v>
      </c>
      <c r="C36" t="s">
        <v>171</v>
      </c>
      <c r="D36" t="s">
        <v>306</v>
      </c>
      <c r="E36" t="s">
        <v>281</v>
      </c>
      <c r="F36">
        <v>11</v>
      </c>
      <c r="G36">
        <v>14</v>
      </c>
      <c r="H36" t="s">
        <v>271</v>
      </c>
      <c r="I36" t="s">
        <v>271</v>
      </c>
      <c r="J36">
        <v>25</v>
      </c>
    </row>
    <row r="37" spans="1:10" ht="12.75">
      <c r="A37">
        <v>36</v>
      </c>
      <c r="C37" t="s">
        <v>135</v>
      </c>
      <c r="D37" t="s">
        <v>316</v>
      </c>
      <c r="E37" t="s">
        <v>279</v>
      </c>
      <c r="F37">
        <v>11</v>
      </c>
      <c r="G37">
        <v>8</v>
      </c>
      <c r="H37" t="s">
        <v>271</v>
      </c>
      <c r="I37" t="s">
        <v>271</v>
      </c>
      <c r="J37">
        <v>19</v>
      </c>
    </row>
    <row r="38" spans="1:10" ht="12.75">
      <c r="A38">
        <v>37</v>
      </c>
      <c r="C38" t="s">
        <v>120</v>
      </c>
      <c r="D38" t="s">
        <v>325</v>
      </c>
      <c r="E38" t="s">
        <v>281</v>
      </c>
      <c r="F38">
        <v>11</v>
      </c>
      <c r="G38">
        <v>3</v>
      </c>
      <c r="H38" t="s">
        <v>271</v>
      </c>
      <c r="I38" t="s">
        <v>271</v>
      </c>
      <c r="J38">
        <v>14</v>
      </c>
    </row>
    <row r="39" spans="1:10" ht="12.75">
      <c r="A39">
        <v>38</v>
      </c>
      <c r="C39" t="s">
        <v>183</v>
      </c>
      <c r="D39" t="s">
        <v>321</v>
      </c>
      <c r="E39" t="s">
        <v>270</v>
      </c>
      <c r="F39">
        <v>10</v>
      </c>
      <c r="G39">
        <v>7</v>
      </c>
      <c r="H39" t="s">
        <v>271</v>
      </c>
      <c r="I39" t="s">
        <v>271</v>
      </c>
      <c r="J39">
        <v>17</v>
      </c>
    </row>
    <row r="40" spans="1:10" ht="12.75">
      <c r="A40">
        <v>39</v>
      </c>
      <c r="C40" t="s">
        <v>200</v>
      </c>
      <c r="D40" t="s">
        <v>314</v>
      </c>
      <c r="E40" t="s">
        <v>285</v>
      </c>
      <c r="F40">
        <v>10</v>
      </c>
      <c r="G40">
        <v>10</v>
      </c>
      <c r="H40" t="s">
        <v>271</v>
      </c>
      <c r="I40" t="s">
        <v>271</v>
      </c>
      <c r="J40">
        <v>20</v>
      </c>
    </row>
    <row r="41" spans="1:10" ht="12.75">
      <c r="A41">
        <v>40</v>
      </c>
      <c r="C41" t="s">
        <v>182</v>
      </c>
      <c r="D41" t="s">
        <v>302</v>
      </c>
      <c r="E41" t="s">
        <v>270</v>
      </c>
      <c r="F41">
        <v>10</v>
      </c>
      <c r="G41">
        <v>13</v>
      </c>
      <c r="H41" t="s">
        <v>271</v>
      </c>
      <c r="I41" t="s">
        <v>271</v>
      </c>
      <c r="J41">
        <v>23</v>
      </c>
    </row>
    <row r="42" spans="1:10" ht="12.75">
      <c r="A42">
        <v>41</v>
      </c>
      <c r="C42" t="s">
        <v>164</v>
      </c>
      <c r="D42" t="s">
        <v>315</v>
      </c>
      <c r="E42" t="s">
        <v>281</v>
      </c>
      <c r="F42">
        <v>10</v>
      </c>
      <c r="G42">
        <v>9</v>
      </c>
      <c r="H42" t="s">
        <v>271</v>
      </c>
      <c r="I42" t="s">
        <v>271</v>
      </c>
      <c r="J42">
        <v>19</v>
      </c>
    </row>
    <row r="43" spans="1:10" ht="12.75">
      <c r="A43">
        <v>42</v>
      </c>
      <c r="C43" t="s">
        <v>133</v>
      </c>
      <c r="D43" t="s">
        <v>313</v>
      </c>
      <c r="E43" t="s">
        <v>297</v>
      </c>
      <c r="F43">
        <v>9</v>
      </c>
      <c r="G43">
        <v>12</v>
      </c>
      <c r="H43" t="s">
        <v>271</v>
      </c>
      <c r="I43" t="s">
        <v>271</v>
      </c>
      <c r="J43">
        <v>21</v>
      </c>
    </row>
    <row r="44" spans="1:10" ht="12.75">
      <c r="A44">
        <v>43</v>
      </c>
      <c r="C44" t="s">
        <v>166</v>
      </c>
      <c r="D44" t="s">
        <v>309</v>
      </c>
      <c r="E44" t="s">
        <v>281</v>
      </c>
      <c r="F44">
        <v>9</v>
      </c>
      <c r="G44">
        <v>14</v>
      </c>
      <c r="H44" t="s">
        <v>271</v>
      </c>
      <c r="I44" t="s">
        <v>271</v>
      </c>
      <c r="J44">
        <v>23</v>
      </c>
    </row>
    <row r="45" spans="1:10" ht="12.75">
      <c r="A45">
        <v>44</v>
      </c>
      <c r="C45" t="s">
        <v>115</v>
      </c>
      <c r="D45" t="s">
        <v>319</v>
      </c>
      <c r="E45" t="s">
        <v>299</v>
      </c>
      <c r="F45">
        <v>9</v>
      </c>
      <c r="G45">
        <v>9</v>
      </c>
      <c r="H45" t="s">
        <v>271</v>
      </c>
      <c r="I45" t="s">
        <v>271</v>
      </c>
      <c r="J45">
        <v>18</v>
      </c>
    </row>
    <row r="46" spans="1:10" ht="12.75">
      <c r="A46">
        <v>45</v>
      </c>
      <c r="C46" t="s">
        <v>202</v>
      </c>
      <c r="D46" t="s">
        <v>318</v>
      </c>
      <c r="E46" t="s">
        <v>285</v>
      </c>
      <c r="F46">
        <v>8</v>
      </c>
      <c r="G46">
        <v>10</v>
      </c>
      <c r="H46" t="s">
        <v>271</v>
      </c>
      <c r="I46" t="s">
        <v>271</v>
      </c>
      <c r="J46">
        <v>18</v>
      </c>
    </row>
    <row r="47" spans="1:10" ht="12.75">
      <c r="A47">
        <v>46</v>
      </c>
      <c r="C47" t="s">
        <v>121</v>
      </c>
      <c r="D47" t="s">
        <v>317</v>
      </c>
      <c r="E47" t="s">
        <v>281</v>
      </c>
      <c r="F47">
        <v>8</v>
      </c>
      <c r="G47">
        <v>4</v>
      </c>
      <c r="H47" t="s">
        <v>271</v>
      </c>
      <c r="I47" t="s">
        <v>271</v>
      </c>
      <c r="J47">
        <v>12</v>
      </c>
    </row>
    <row r="48" spans="1:10" ht="12.75">
      <c r="A48">
        <v>47</v>
      </c>
      <c r="C48" t="s">
        <v>201</v>
      </c>
      <c r="D48" t="s">
        <v>329</v>
      </c>
      <c r="E48" t="s">
        <v>285</v>
      </c>
      <c r="F48">
        <v>8</v>
      </c>
      <c r="G48">
        <v>4</v>
      </c>
      <c r="H48" t="s">
        <v>271</v>
      </c>
      <c r="I48" t="s">
        <v>271</v>
      </c>
      <c r="J48">
        <v>12</v>
      </c>
    </row>
    <row r="49" spans="1:10" ht="12.75">
      <c r="A49">
        <v>48</v>
      </c>
      <c r="C49" t="s">
        <v>154</v>
      </c>
      <c r="D49" t="s">
        <v>328</v>
      </c>
      <c r="E49" t="s">
        <v>273</v>
      </c>
      <c r="F49">
        <v>8</v>
      </c>
      <c r="G49">
        <v>4</v>
      </c>
      <c r="H49" t="s">
        <v>271</v>
      </c>
      <c r="I49" t="s">
        <v>271</v>
      </c>
      <c r="J49">
        <v>12</v>
      </c>
    </row>
    <row r="50" spans="1:10" ht="12.75">
      <c r="A50">
        <v>49</v>
      </c>
      <c r="C50" t="s">
        <v>118</v>
      </c>
      <c r="D50" t="s">
        <v>312</v>
      </c>
      <c r="E50" t="s">
        <v>270</v>
      </c>
      <c r="F50">
        <v>7</v>
      </c>
      <c r="G50">
        <v>14</v>
      </c>
      <c r="H50" t="s">
        <v>271</v>
      </c>
      <c r="I50" t="s">
        <v>271</v>
      </c>
      <c r="J50">
        <v>21</v>
      </c>
    </row>
    <row r="51" spans="1:10" ht="12.75">
      <c r="A51">
        <v>50</v>
      </c>
      <c r="C51" t="s">
        <v>220</v>
      </c>
      <c r="D51" t="s">
        <v>324</v>
      </c>
      <c r="E51" t="s">
        <v>277</v>
      </c>
      <c r="F51">
        <v>7</v>
      </c>
      <c r="G51">
        <v>7</v>
      </c>
      <c r="H51" t="s">
        <v>271</v>
      </c>
      <c r="I51" t="s">
        <v>271</v>
      </c>
      <c r="J51">
        <v>14</v>
      </c>
    </row>
    <row r="52" spans="1:10" ht="12.75">
      <c r="A52">
        <v>51</v>
      </c>
      <c r="C52" t="s">
        <v>224</v>
      </c>
      <c r="D52" t="s">
        <v>317</v>
      </c>
      <c r="E52" t="s">
        <v>273</v>
      </c>
      <c r="F52">
        <v>7</v>
      </c>
      <c r="G52">
        <v>11</v>
      </c>
      <c r="H52" t="s">
        <v>271</v>
      </c>
      <c r="I52" t="s">
        <v>271</v>
      </c>
      <c r="J52">
        <v>18</v>
      </c>
    </row>
    <row r="53" spans="1:10" ht="12.75">
      <c r="A53">
        <v>52</v>
      </c>
      <c r="C53" t="s">
        <v>243</v>
      </c>
      <c r="D53" t="s">
        <v>327</v>
      </c>
      <c r="E53" t="s">
        <v>273</v>
      </c>
      <c r="F53">
        <v>7</v>
      </c>
      <c r="G53">
        <v>5</v>
      </c>
      <c r="H53" t="s">
        <v>271</v>
      </c>
      <c r="I53" t="s">
        <v>271</v>
      </c>
      <c r="J53">
        <v>12</v>
      </c>
    </row>
    <row r="54" spans="1:10" ht="12.75">
      <c r="A54">
        <v>53</v>
      </c>
      <c r="C54" t="s">
        <v>110</v>
      </c>
      <c r="D54" t="s">
        <v>323</v>
      </c>
      <c r="E54" t="s">
        <v>281</v>
      </c>
      <c r="F54">
        <v>7</v>
      </c>
      <c r="G54">
        <v>7</v>
      </c>
      <c r="H54" t="s">
        <v>271</v>
      </c>
      <c r="I54" t="s">
        <v>271</v>
      </c>
      <c r="J54">
        <v>14</v>
      </c>
    </row>
    <row r="55" spans="1:10" ht="12.75">
      <c r="A55">
        <v>54</v>
      </c>
      <c r="C55" t="s">
        <v>117</v>
      </c>
      <c r="D55" t="s">
        <v>322</v>
      </c>
      <c r="E55" t="s">
        <v>299</v>
      </c>
      <c r="F55">
        <v>7</v>
      </c>
      <c r="G55">
        <v>8</v>
      </c>
      <c r="H55" t="s">
        <v>271</v>
      </c>
      <c r="I55" t="s">
        <v>271</v>
      </c>
      <c r="J55">
        <v>15</v>
      </c>
    </row>
    <row r="56" spans="1:10" ht="12.75">
      <c r="A56">
        <v>55</v>
      </c>
      <c r="C56" t="s">
        <v>174</v>
      </c>
      <c r="D56" t="s">
        <v>320</v>
      </c>
      <c r="E56" t="s">
        <v>281</v>
      </c>
      <c r="F56">
        <v>7</v>
      </c>
      <c r="G56">
        <v>10</v>
      </c>
      <c r="H56" t="s">
        <v>271</v>
      </c>
      <c r="I56" t="s">
        <v>271</v>
      </c>
      <c r="J56">
        <v>17</v>
      </c>
    </row>
    <row r="57" spans="1:10" ht="12.75">
      <c r="A57">
        <v>56</v>
      </c>
      <c r="C57" t="s">
        <v>227</v>
      </c>
      <c r="D57" t="s">
        <v>312</v>
      </c>
      <c r="E57" t="s">
        <v>273</v>
      </c>
      <c r="F57">
        <v>6</v>
      </c>
      <c r="G57">
        <v>6</v>
      </c>
      <c r="H57" t="s">
        <v>271</v>
      </c>
      <c r="I57" t="s">
        <v>271</v>
      </c>
      <c r="J57">
        <v>12</v>
      </c>
    </row>
    <row r="58" spans="1:10" ht="12.75">
      <c r="A58">
        <v>57</v>
      </c>
      <c r="C58" t="s">
        <v>219</v>
      </c>
      <c r="D58" t="s">
        <v>331</v>
      </c>
      <c r="E58" t="s">
        <v>277</v>
      </c>
      <c r="F58">
        <v>6</v>
      </c>
      <c r="G58">
        <v>2</v>
      </c>
      <c r="H58" t="s">
        <v>271</v>
      </c>
      <c r="I58" t="s">
        <v>271</v>
      </c>
      <c r="J58">
        <v>8</v>
      </c>
    </row>
    <row r="59" spans="1:10" ht="12.75">
      <c r="A59">
        <v>58</v>
      </c>
      <c r="C59" t="s">
        <v>119</v>
      </c>
      <c r="D59" t="s">
        <v>316</v>
      </c>
      <c r="E59" t="s">
        <v>285</v>
      </c>
      <c r="F59">
        <v>6</v>
      </c>
      <c r="G59">
        <v>6</v>
      </c>
      <c r="H59" t="s">
        <v>271</v>
      </c>
      <c r="I59" t="s">
        <v>271</v>
      </c>
      <c r="J59">
        <v>12</v>
      </c>
    </row>
    <row r="60" spans="1:10" ht="12.75">
      <c r="A60">
        <v>59</v>
      </c>
      <c r="C60" t="s">
        <v>137</v>
      </c>
      <c r="D60" t="s">
        <v>332</v>
      </c>
      <c r="E60" t="s">
        <v>279</v>
      </c>
      <c r="F60">
        <v>6</v>
      </c>
      <c r="G60">
        <v>1</v>
      </c>
      <c r="H60" t="s">
        <v>271</v>
      </c>
      <c r="I60" t="s">
        <v>271</v>
      </c>
      <c r="J60">
        <v>7</v>
      </c>
    </row>
    <row r="61" spans="1:10" ht="12.75">
      <c r="A61">
        <v>60</v>
      </c>
      <c r="C61" t="s">
        <v>181</v>
      </c>
      <c r="D61" t="s">
        <v>329</v>
      </c>
      <c r="E61" t="s">
        <v>270</v>
      </c>
      <c r="F61">
        <v>5</v>
      </c>
      <c r="G61">
        <v>4</v>
      </c>
      <c r="H61" t="s">
        <v>271</v>
      </c>
      <c r="I61" t="s">
        <v>271</v>
      </c>
      <c r="J61">
        <v>9</v>
      </c>
    </row>
    <row r="62" spans="1:10" ht="12.75">
      <c r="A62">
        <v>61</v>
      </c>
      <c r="C62" t="s">
        <v>199</v>
      </c>
      <c r="D62" t="s">
        <v>311</v>
      </c>
      <c r="E62" t="s">
        <v>285</v>
      </c>
      <c r="F62">
        <v>5</v>
      </c>
      <c r="G62">
        <v>7</v>
      </c>
      <c r="H62" t="s">
        <v>271</v>
      </c>
      <c r="I62" t="s">
        <v>271</v>
      </c>
      <c r="J62">
        <v>12</v>
      </c>
    </row>
    <row r="63" spans="1:10" ht="12.75">
      <c r="A63">
        <v>62</v>
      </c>
      <c r="C63" t="s">
        <v>175</v>
      </c>
      <c r="D63" t="s">
        <v>330</v>
      </c>
      <c r="E63" t="s">
        <v>281</v>
      </c>
      <c r="F63">
        <v>5</v>
      </c>
      <c r="G63">
        <v>4</v>
      </c>
      <c r="H63" t="s">
        <v>271</v>
      </c>
      <c r="I63" t="s">
        <v>271</v>
      </c>
      <c r="J63">
        <v>9</v>
      </c>
    </row>
    <row r="64" spans="1:10" ht="12.75">
      <c r="A64">
        <v>63</v>
      </c>
      <c r="C64" t="s">
        <v>122</v>
      </c>
      <c r="D64" t="s">
        <v>333</v>
      </c>
      <c r="E64" t="s">
        <v>273</v>
      </c>
      <c r="F64">
        <v>4</v>
      </c>
      <c r="G64">
        <v>2</v>
      </c>
      <c r="H64" t="s">
        <v>271</v>
      </c>
      <c r="I64" t="s">
        <v>271</v>
      </c>
      <c r="J64">
        <v>6</v>
      </c>
    </row>
    <row r="65" spans="1:10" ht="12.75">
      <c r="A65">
        <v>64</v>
      </c>
      <c r="C65" t="s">
        <v>116</v>
      </c>
      <c r="D65" t="s">
        <v>330</v>
      </c>
      <c r="E65" t="s">
        <v>270</v>
      </c>
      <c r="F65">
        <v>4</v>
      </c>
      <c r="G65">
        <v>4</v>
      </c>
      <c r="H65" t="s">
        <v>271</v>
      </c>
      <c r="I65" t="s">
        <v>271</v>
      </c>
      <c r="J65">
        <v>8</v>
      </c>
    </row>
    <row r="66" spans="1:10" ht="12.75">
      <c r="A66">
        <v>65</v>
      </c>
      <c r="C66" t="s">
        <v>123</v>
      </c>
      <c r="D66" t="s">
        <v>334</v>
      </c>
      <c r="E66" t="s">
        <v>297</v>
      </c>
      <c r="F66">
        <v>3</v>
      </c>
      <c r="G66">
        <v>1</v>
      </c>
      <c r="H66" t="s">
        <v>271</v>
      </c>
      <c r="I66" t="s">
        <v>271</v>
      </c>
      <c r="J66">
        <v>4</v>
      </c>
    </row>
    <row r="67" spans="1:10" ht="12.75">
      <c r="A67">
        <v>66</v>
      </c>
      <c r="C67" t="s">
        <v>214</v>
      </c>
      <c r="D67" t="s">
        <v>326</v>
      </c>
      <c r="E67" t="s">
        <v>299</v>
      </c>
      <c r="F67">
        <v>2</v>
      </c>
      <c r="G67">
        <v>10</v>
      </c>
      <c r="H67" t="s">
        <v>271</v>
      </c>
      <c r="I67" t="s">
        <v>271</v>
      </c>
      <c r="J67">
        <v>12</v>
      </c>
    </row>
    <row r="68" spans="1:10" ht="12.75">
      <c r="A68">
        <v>67</v>
      </c>
      <c r="C68" t="s">
        <v>167</v>
      </c>
      <c r="D68" t="s">
        <v>335</v>
      </c>
      <c r="E68" t="s">
        <v>281</v>
      </c>
      <c r="F68">
        <v>1</v>
      </c>
      <c r="G68">
        <v>1</v>
      </c>
      <c r="H68" t="s">
        <v>271</v>
      </c>
      <c r="I68" t="s">
        <v>271</v>
      </c>
      <c r="J68">
        <v>2</v>
      </c>
    </row>
    <row r="69" spans="1:9" ht="12.75">
      <c r="A69" t="s">
        <v>271</v>
      </c>
      <c r="C69" t="s">
        <v>208</v>
      </c>
      <c r="D69" t="s">
        <v>336</v>
      </c>
      <c r="E69" t="s">
        <v>273</v>
      </c>
      <c r="F69">
        <v>14</v>
      </c>
      <c r="G69" t="s">
        <v>337</v>
      </c>
      <c r="H69" t="s">
        <v>271</v>
      </c>
      <c r="I69" t="s">
        <v>271</v>
      </c>
    </row>
    <row r="70" spans="1:9" ht="12.75">
      <c r="A70" t="s">
        <v>271</v>
      </c>
      <c r="C70" t="s">
        <v>165</v>
      </c>
      <c r="D70" t="s">
        <v>338</v>
      </c>
      <c r="E70" t="s">
        <v>281</v>
      </c>
      <c r="F70">
        <v>2</v>
      </c>
      <c r="G70" t="s">
        <v>339</v>
      </c>
      <c r="H70" t="s">
        <v>271</v>
      </c>
      <c r="I70" t="s">
        <v>271</v>
      </c>
    </row>
    <row r="71" spans="1:9" ht="12.75">
      <c r="A71" t="s">
        <v>271</v>
      </c>
      <c r="C71" t="s">
        <v>134</v>
      </c>
      <c r="D71" t="s">
        <v>323</v>
      </c>
      <c r="E71" t="s">
        <v>297</v>
      </c>
      <c r="F71" t="s">
        <v>339</v>
      </c>
      <c r="G71" t="s">
        <v>339</v>
      </c>
      <c r="H71" t="s">
        <v>271</v>
      </c>
      <c r="I71" t="s">
        <v>271</v>
      </c>
    </row>
    <row r="73" ht="12.75">
      <c r="A73" t="s">
        <v>340</v>
      </c>
    </row>
    <row r="74" spans="1:10" ht="12.75">
      <c r="A74" t="s">
        <v>259</v>
      </c>
      <c r="B74" t="s">
        <v>260</v>
      </c>
      <c r="C74" t="s">
        <v>261</v>
      </c>
      <c r="D74" t="s">
        <v>262</v>
      </c>
      <c r="E74" t="s">
        <v>263</v>
      </c>
      <c r="F74" t="s">
        <v>264</v>
      </c>
      <c r="G74" t="s">
        <v>265</v>
      </c>
      <c r="H74" t="s">
        <v>266</v>
      </c>
      <c r="I74" t="s">
        <v>267</v>
      </c>
      <c r="J74" t="s">
        <v>268</v>
      </c>
    </row>
    <row r="75" spans="1:10" ht="12.75">
      <c r="A75">
        <v>1</v>
      </c>
      <c r="C75" t="s">
        <v>195</v>
      </c>
      <c r="D75" t="s">
        <v>341</v>
      </c>
      <c r="E75" t="s">
        <v>285</v>
      </c>
      <c r="F75">
        <v>29</v>
      </c>
      <c r="G75">
        <v>20</v>
      </c>
      <c r="H75" t="s">
        <v>271</v>
      </c>
      <c r="I75" t="s">
        <v>271</v>
      </c>
      <c r="J75">
        <v>49</v>
      </c>
    </row>
    <row r="76" spans="1:10" ht="12.75">
      <c r="A76">
        <v>2</v>
      </c>
      <c r="C76" t="s">
        <v>176</v>
      </c>
      <c r="D76" t="s">
        <v>343</v>
      </c>
      <c r="E76" t="s">
        <v>281</v>
      </c>
      <c r="F76">
        <v>21</v>
      </c>
      <c r="G76">
        <v>15</v>
      </c>
      <c r="H76" t="s">
        <v>271</v>
      </c>
      <c r="I76" t="s">
        <v>271</v>
      </c>
      <c r="J76">
        <v>36</v>
      </c>
    </row>
    <row r="77" spans="1:10" ht="12.75">
      <c r="A77">
        <v>3</v>
      </c>
      <c r="C77" t="s">
        <v>124</v>
      </c>
      <c r="D77" t="s">
        <v>342</v>
      </c>
      <c r="E77" t="s">
        <v>270</v>
      </c>
      <c r="F77">
        <v>18</v>
      </c>
      <c r="G77">
        <v>20</v>
      </c>
      <c r="H77" t="s">
        <v>271</v>
      </c>
      <c r="I77" t="s">
        <v>271</v>
      </c>
      <c r="J77">
        <v>38</v>
      </c>
    </row>
    <row r="78" spans="1:10" ht="12.75">
      <c r="A78">
        <v>4</v>
      </c>
      <c r="C78" t="s">
        <v>172</v>
      </c>
      <c r="D78" t="s">
        <v>346</v>
      </c>
      <c r="E78" t="s">
        <v>281</v>
      </c>
      <c r="F78">
        <v>15</v>
      </c>
      <c r="G78">
        <v>8</v>
      </c>
      <c r="H78" t="s">
        <v>271</v>
      </c>
      <c r="I78" t="s">
        <v>271</v>
      </c>
      <c r="J78">
        <v>23</v>
      </c>
    </row>
    <row r="79" spans="1:10" ht="12.75">
      <c r="A79">
        <v>5</v>
      </c>
      <c r="C79" t="s">
        <v>212</v>
      </c>
      <c r="D79" t="s">
        <v>344</v>
      </c>
      <c r="E79" t="s">
        <v>281</v>
      </c>
      <c r="F79">
        <v>15</v>
      </c>
      <c r="G79">
        <v>18</v>
      </c>
      <c r="H79" t="s">
        <v>271</v>
      </c>
      <c r="I79" t="s">
        <v>271</v>
      </c>
      <c r="J79">
        <v>33</v>
      </c>
    </row>
    <row r="80" spans="1:10" ht="12.75">
      <c r="A80">
        <v>6</v>
      </c>
      <c r="C80" t="s">
        <v>131</v>
      </c>
      <c r="D80" t="s">
        <v>345</v>
      </c>
      <c r="E80" t="s">
        <v>299</v>
      </c>
      <c r="F80">
        <v>13</v>
      </c>
      <c r="G80">
        <v>17</v>
      </c>
      <c r="H80" t="s">
        <v>271</v>
      </c>
      <c r="I80" t="s">
        <v>271</v>
      </c>
      <c r="J80">
        <v>30</v>
      </c>
    </row>
    <row r="81" spans="1:10" ht="12.75">
      <c r="A81">
        <v>7</v>
      </c>
      <c r="C81" t="s">
        <v>225</v>
      </c>
      <c r="D81" t="s">
        <v>347</v>
      </c>
      <c r="E81" t="s">
        <v>273</v>
      </c>
      <c r="F81">
        <v>12</v>
      </c>
      <c r="G81">
        <v>10</v>
      </c>
      <c r="H81" t="s">
        <v>271</v>
      </c>
      <c r="I81" t="s">
        <v>271</v>
      </c>
      <c r="J81">
        <v>22</v>
      </c>
    </row>
    <row r="82" spans="1:10" ht="12.75">
      <c r="A82">
        <v>8</v>
      </c>
      <c r="C82" t="s">
        <v>125</v>
      </c>
      <c r="D82" t="s">
        <v>348</v>
      </c>
      <c r="E82" t="s">
        <v>285</v>
      </c>
      <c r="F82">
        <v>10</v>
      </c>
      <c r="G82">
        <v>7</v>
      </c>
      <c r="H82" t="s">
        <v>271</v>
      </c>
      <c r="I82" t="s">
        <v>271</v>
      </c>
      <c r="J82">
        <v>17</v>
      </c>
    </row>
    <row r="83" spans="1:10" ht="12.75">
      <c r="A83">
        <v>9</v>
      </c>
      <c r="C83" t="s">
        <v>126</v>
      </c>
      <c r="D83" t="s">
        <v>318</v>
      </c>
      <c r="E83" t="s">
        <v>273</v>
      </c>
      <c r="F83">
        <v>9</v>
      </c>
      <c r="G83">
        <v>6</v>
      </c>
      <c r="H83" t="s">
        <v>271</v>
      </c>
      <c r="I83" t="s">
        <v>271</v>
      </c>
      <c r="J83">
        <v>15</v>
      </c>
    </row>
    <row r="84" spans="1:10" ht="12.75">
      <c r="A84">
        <v>10</v>
      </c>
      <c r="C84" t="s">
        <v>184</v>
      </c>
      <c r="D84" t="s">
        <v>355</v>
      </c>
      <c r="E84" t="s">
        <v>270</v>
      </c>
      <c r="F84">
        <v>9</v>
      </c>
      <c r="G84">
        <v>2</v>
      </c>
      <c r="H84" t="s">
        <v>271</v>
      </c>
      <c r="I84" t="s">
        <v>271</v>
      </c>
      <c r="J84">
        <v>11</v>
      </c>
    </row>
    <row r="85" spans="1:10" ht="12.75">
      <c r="A85">
        <v>11</v>
      </c>
      <c r="C85" t="s">
        <v>185</v>
      </c>
      <c r="D85" t="s">
        <v>353</v>
      </c>
      <c r="E85" t="s">
        <v>270</v>
      </c>
      <c r="F85">
        <v>7</v>
      </c>
      <c r="G85">
        <v>5</v>
      </c>
      <c r="H85" t="s">
        <v>271</v>
      </c>
      <c r="I85" t="s">
        <v>271</v>
      </c>
      <c r="J85">
        <v>12</v>
      </c>
    </row>
    <row r="86" spans="1:10" ht="12.75">
      <c r="A86">
        <v>12</v>
      </c>
      <c r="C86" t="s">
        <v>155</v>
      </c>
      <c r="D86" t="s">
        <v>352</v>
      </c>
      <c r="E86" t="s">
        <v>281</v>
      </c>
      <c r="F86">
        <v>7</v>
      </c>
      <c r="G86">
        <v>5</v>
      </c>
      <c r="H86" t="s">
        <v>271</v>
      </c>
      <c r="I86" t="s">
        <v>271</v>
      </c>
      <c r="J86">
        <v>12</v>
      </c>
    </row>
    <row r="87" spans="1:10" ht="12.75">
      <c r="A87">
        <v>13</v>
      </c>
      <c r="C87" t="s">
        <v>226</v>
      </c>
      <c r="D87" t="s">
        <v>354</v>
      </c>
      <c r="E87" t="s">
        <v>273</v>
      </c>
      <c r="F87">
        <v>7</v>
      </c>
      <c r="G87">
        <v>5</v>
      </c>
      <c r="H87" t="s">
        <v>271</v>
      </c>
      <c r="I87" t="s">
        <v>271</v>
      </c>
      <c r="J87">
        <v>12</v>
      </c>
    </row>
    <row r="88" spans="1:10" ht="12.75">
      <c r="A88">
        <v>14</v>
      </c>
      <c r="C88" t="s">
        <v>211</v>
      </c>
      <c r="D88" t="s">
        <v>351</v>
      </c>
      <c r="E88" t="s">
        <v>273</v>
      </c>
      <c r="F88">
        <v>6</v>
      </c>
      <c r="G88">
        <v>6</v>
      </c>
      <c r="H88" t="s">
        <v>271</v>
      </c>
      <c r="I88" t="s">
        <v>271</v>
      </c>
      <c r="J88">
        <v>12</v>
      </c>
    </row>
    <row r="89" spans="1:10" ht="12.75">
      <c r="A89">
        <v>15</v>
      </c>
      <c r="C89" t="s">
        <v>132</v>
      </c>
      <c r="D89" t="s">
        <v>349</v>
      </c>
      <c r="E89" t="s">
        <v>299</v>
      </c>
      <c r="F89">
        <v>6</v>
      </c>
      <c r="G89">
        <v>8</v>
      </c>
      <c r="H89" t="s">
        <v>271</v>
      </c>
      <c r="I89" t="s">
        <v>271</v>
      </c>
      <c r="J89">
        <v>14</v>
      </c>
    </row>
    <row r="90" spans="1:10" ht="12.75">
      <c r="A90">
        <v>16</v>
      </c>
      <c r="C90" t="s">
        <v>244</v>
      </c>
      <c r="D90" t="s">
        <v>358</v>
      </c>
      <c r="E90" t="s">
        <v>273</v>
      </c>
      <c r="F90">
        <v>6</v>
      </c>
      <c r="G90">
        <v>2</v>
      </c>
      <c r="H90" t="s">
        <v>271</v>
      </c>
      <c r="I90" t="s">
        <v>271</v>
      </c>
      <c r="J90">
        <v>8</v>
      </c>
    </row>
    <row r="91" spans="1:10" ht="12.75">
      <c r="A91">
        <v>17</v>
      </c>
      <c r="C91" t="s">
        <v>194</v>
      </c>
      <c r="D91" t="s">
        <v>350</v>
      </c>
      <c r="E91" t="s">
        <v>285</v>
      </c>
      <c r="F91">
        <v>5</v>
      </c>
      <c r="G91">
        <v>7</v>
      </c>
      <c r="H91" t="s">
        <v>271</v>
      </c>
      <c r="I91" t="s">
        <v>271</v>
      </c>
      <c r="J91">
        <v>12</v>
      </c>
    </row>
    <row r="92" spans="1:10" ht="12.75">
      <c r="A92">
        <v>18</v>
      </c>
      <c r="C92" t="s">
        <v>127</v>
      </c>
      <c r="D92" t="s">
        <v>356</v>
      </c>
      <c r="E92" t="s">
        <v>297</v>
      </c>
      <c r="F92">
        <v>5</v>
      </c>
      <c r="G92">
        <v>5</v>
      </c>
      <c r="H92" t="s">
        <v>271</v>
      </c>
      <c r="I92" t="s">
        <v>271</v>
      </c>
      <c r="J92">
        <v>10</v>
      </c>
    </row>
    <row r="93" spans="1:10" ht="12.75">
      <c r="A93">
        <v>19</v>
      </c>
      <c r="C93" t="s">
        <v>190</v>
      </c>
      <c r="D93" t="s">
        <v>357</v>
      </c>
      <c r="E93" t="s">
        <v>270</v>
      </c>
      <c r="F93">
        <v>3</v>
      </c>
      <c r="G93">
        <v>5</v>
      </c>
      <c r="H93" t="s">
        <v>271</v>
      </c>
      <c r="I93" t="s">
        <v>271</v>
      </c>
      <c r="J93">
        <v>8</v>
      </c>
    </row>
    <row r="94" spans="1:10" ht="12.75">
      <c r="A94">
        <v>20</v>
      </c>
      <c r="C94" t="s">
        <v>213</v>
      </c>
      <c r="D94" t="s">
        <v>361</v>
      </c>
      <c r="E94" t="s">
        <v>279</v>
      </c>
      <c r="F94">
        <v>3</v>
      </c>
      <c r="H94" t="s">
        <v>271</v>
      </c>
      <c r="I94" t="s">
        <v>271</v>
      </c>
      <c r="J94">
        <v>3</v>
      </c>
    </row>
    <row r="95" spans="1:10" ht="12.75">
      <c r="A95">
        <v>21</v>
      </c>
      <c r="C95" t="s">
        <v>210</v>
      </c>
      <c r="D95" t="s">
        <v>351</v>
      </c>
      <c r="E95" t="s">
        <v>273</v>
      </c>
      <c r="F95">
        <v>2</v>
      </c>
      <c r="G95">
        <v>2</v>
      </c>
      <c r="H95" t="s">
        <v>271</v>
      </c>
      <c r="I95" t="s">
        <v>271</v>
      </c>
      <c r="J95">
        <v>4</v>
      </c>
    </row>
    <row r="96" spans="1:10" ht="12.75">
      <c r="A96">
        <v>22</v>
      </c>
      <c r="C96" t="s">
        <v>129</v>
      </c>
      <c r="D96" t="s">
        <v>360</v>
      </c>
      <c r="E96" t="s">
        <v>270</v>
      </c>
      <c r="F96">
        <v>1</v>
      </c>
      <c r="G96">
        <v>5</v>
      </c>
      <c r="H96" t="s">
        <v>271</v>
      </c>
      <c r="I96" t="s">
        <v>271</v>
      </c>
      <c r="J96">
        <v>6</v>
      </c>
    </row>
    <row r="97" spans="1:10" ht="12.75">
      <c r="A97">
        <v>23</v>
      </c>
      <c r="C97" t="s">
        <v>209</v>
      </c>
      <c r="D97" t="s">
        <v>359</v>
      </c>
      <c r="E97" t="s">
        <v>273</v>
      </c>
      <c r="F97">
        <v>1</v>
      </c>
      <c r="G97">
        <v>5</v>
      </c>
      <c r="H97" t="s">
        <v>271</v>
      </c>
      <c r="I97" t="s">
        <v>271</v>
      </c>
      <c r="J97">
        <v>6</v>
      </c>
    </row>
    <row r="98" spans="1:10" ht="12.75">
      <c r="A98">
        <v>24</v>
      </c>
      <c r="C98" t="s">
        <v>128</v>
      </c>
      <c r="D98" t="s">
        <v>363</v>
      </c>
      <c r="E98" t="s">
        <v>281</v>
      </c>
      <c r="G98">
        <v>1</v>
      </c>
      <c r="H98" t="s">
        <v>271</v>
      </c>
      <c r="I98" t="s">
        <v>271</v>
      </c>
      <c r="J98">
        <v>1</v>
      </c>
    </row>
    <row r="99" spans="1:10" ht="12.75">
      <c r="A99">
        <v>25</v>
      </c>
      <c r="C99" t="s">
        <v>228</v>
      </c>
      <c r="D99" t="s">
        <v>362</v>
      </c>
      <c r="E99" t="s">
        <v>273</v>
      </c>
      <c r="G99">
        <v>2</v>
      </c>
      <c r="H99" t="s">
        <v>271</v>
      </c>
      <c r="I99" t="s">
        <v>271</v>
      </c>
      <c r="J99">
        <v>2</v>
      </c>
    </row>
    <row r="101" ht="12.75">
      <c r="A101" t="s">
        <v>364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M32" sqref="M32"/>
    </sheetView>
  </sheetViews>
  <sheetFormatPr defaultColWidth="11.421875" defaultRowHeight="12.75"/>
  <cols>
    <col min="1" max="1" width="4.28125" style="0" customWidth="1"/>
    <col min="2" max="2" width="4.7109375" style="0" customWidth="1"/>
    <col min="3" max="3" width="21.57421875" style="0" customWidth="1"/>
    <col min="4" max="4" width="6.7109375" style="0" customWidth="1"/>
    <col min="5" max="5" width="16.28125" style="0" customWidth="1"/>
    <col min="6" max="6" width="3.7109375" style="0" customWidth="1"/>
    <col min="7" max="7" width="4.00390625" style="0" customWidth="1"/>
    <col min="8" max="9" width="4.28125" style="0" customWidth="1"/>
    <col min="10" max="10" width="5.140625" style="0" customWidth="1"/>
  </cols>
  <sheetData>
    <row r="1" spans="1:10" ht="12.75">
      <c r="A1" t="s">
        <v>259</v>
      </c>
      <c r="B1" t="s">
        <v>260</v>
      </c>
      <c r="C1" t="s">
        <v>261</v>
      </c>
      <c r="D1" t="s">
        <v>262</v>
      </c>
      <c r="E1" t="s">
        <v>263</v>
      </c>
      <c r="F1" t="s">
        <v>264</v>
      </c>
      <c r="G1" t="s">
        <v>265</v>
      </c>
      <c r="H1" t="s">
        <v>266</v>
      </c>
      <c r="I1" t="s">
        <v>267</v>
      </c>
      <c r="J1" t="s">
        <v>268</v>
      </c>
    </row>
    <row r="2" spans="1:10" ht="12.75">
      <c r="A2">
        <v>1</v>
      </c>
      <c r="C2" t="s">
        <v>201</v>
      </c>
      <c r="D2" t="s">
        <v>329</v>
      </c>
      <c r="E2" t="s">
        <v>285</v>
      </c>
      <c r="F2">
        <v>43</v>
      </c>
      <c r="G2">
        <v>33</v>
      </c>
      <c r="H2" t="s">
        <v>271</v>
      </c>
      <c r="I2" t="s">
        <v>271</v>
      </c>
      <c r="J2">
        <v>76</v>
      </c>
    </row>
    <row r="3" spans="1:10" ht="12.75">
      <c r="A3">
        <v>2</v>
      </c>
      <c r="C3" t="s">
        <v>191</v>
      </c>
      <c r="D3" t="s">
        <v>287</v>
      </c>
      <c r="E3" t="s">
        <v>270</v>
      </c>
      <c r="F3">
        <v>41</v>
      </c>
      <c r="G3">
        <v>33</v>
      </c>
      <c r="H3" t="s">
        <v>271</v>
      </c>
      <c r="I3" t="s">
        <v>271</v>
      </c>
      <c r="J3">
        <v>74</v>
      </c>
    </row>
    <row r="4" spans="1:10" ht="12.75">
      <c r="A4">
        <v>3</v>
      </c>
      <c r="C4" t="s">
        <v>220</v>
      </c>
      <c r="D4" t="s">
        <v>324</v>
      </c>
      <c r="E4" t="s">
        <v>277</v>
      </c>
      <c r="F4">
        <v>41</v>
      </c>
      <c r="G4">
        <v>38</v>
      </c>
      <c r="H4" t="s">
        <v>271</v>
      </c>
      <c r="I4" t="s">
        <v>271</v>
      </c>
      <c r="J4">
        <v>79</v>
      </c>
    </row>
    <row r="5" spans="1:10" ht="12.75">
      <c r="A5">
        <v>4</v>
      </c>
      <c r="C5" t="s">
        <v>106</v>
      </c>
      <c r="D5" t="s">
        <v>292</v>
      </c>
      <c r="E5" t="s">
        <v>285</v>
      </c>
      <c r="F5">
        <v>38</v>
      </c>
      <c r="G5">
        <v>27</v>
      </c>
      <c r="H5" t="s">
        <v>271</v>
      </c>
      <c r="I5" t="s">
        <v>271</v>
      </c>
      <c r="J5">
        <v>65</v>
      </c>
    </row>
    <row r="6" spans="1:10" ht="12.75">
      <c r="A6">
        <v>5</v>
      </c>
      <c r="C6" t="s">
        <v>153</v>
      </c>
      <c r="D6" t="s">
        <v>290</v>
      </c>
      <c r="E6" t="s">
        <v>273</v>
      </c>
      <c r="F6">
        <v>38</v>
      </c>
      <c r="G6">
        <v>30</v>
      </c>
      <c r="H6" t="s">
        <v>271</v>
      </c>
      <c r="I6" t="s">
        <v>271</v>
      </c>
      <c r="J6">
        <v>68</v>
      </c>
    </row>
    <row r="7" spans="1:10" ht="12.75">
      <c r="A7">
        <v>6</v>
      </c>
      <c r="C7" t="s">
        <v>120</v>
      </c>
      <c r="D7" t="s">
        <v>325</v>
      </c>
      <c r="E7" t="s">
        <v>281</v>
      </c>
      <c r="F7">
        <v>38</v>
      </c>
      <c r="G7">
        <v>24</v>
      </c>
      <c r="H7" t="s">
        <v>271</v>
      </c>
      <c r="I7" t="s">
        <v>271</v>
      </c>
      <c r="J7">
        <v>62</v>
      </c>
    </row>
    <row r="8" spans="1:10" ht="12.75">
      <c r="A8">
        <v>7</v>
      </c>
      <c r="C8" t="s">
        <v>111</v>
      </c>
      <c r="D8" t="s">
        <v>308</v>
      </c>
      <c r="E8" t="s">
        <v>299</v>
      </c>
      <c r="F8">
        <v>37</v>
      </c>
      <c r="G8">
        <v>32</v>
      </c>
      <c r="H8" t="s">
        <v>271</v>
      </c>
      <c r="I8" t="s">
        <v>271</v>
      </c>
      <c r="J8">
        <v>69</v>
      </c>
    </row>
    <row r="9" spans="1:10" ht="12.75">
      <c r="A9">
        <v>8</v>
      </c>
      <c r="C9" t="s">
        <v>223</v>
      </c>
      <c r="D9" t="s">
        <v>274</v>
      </c>
      <c r="E9" t="s">
        <v>273</v>
      </c>
      <c r="F9">
        <v>37</v>
      </c>
      <c r="G9">
        <v>36</v>
      </c>
      <c r="H9" t="s">
        <v>271</v>
      </c>
      <c r="I9" t="s">
        <v>271</v>
      </c>
      <c r="J9">
        <v>73</v>
      </c>
    </row>
    <row r="10" spans="1:10" ht="12.75">
      <c r="A10">
        <v>9</v>
      </c>
      <c r="C10" t="s">
        <v>205</v>
      </c>
      <c r="D10" t="s">
        <v>283</v>
      </c>
      <c r="E10" t="s">
        <v>273</v>
      </c>
      <c r="F10">
        <v>37</v>
      </c>
      <c r="G10">
        <v>38</v>
      </c>
      <c r="H10" t="s">
        <v>271</v>
      </c>
      <c r="I10" t="s">
        <v>271</v>
      </c>
      <c r="J10">
        <v>75</v>
      </c>
    </row>
    <row r="11" spans="1:10" ht="12.75">
      <c r="A11">
        <v>10</v>
      </c>
      <c r="C11" t="s">
        <v>186</v>
      </c>
      <c r="D11" t="s">
        <v>269</v>
      </c>
      <c r="E11" t="s">
        <v>270</v>
      </c>
      <c r="F11">
        <v>37</v>
      </c>
      <c r="G11">
        <v>34</v>
      </c>
      <c r="H11" t="s">
        <v>271</v>
      </c>
      <c r="I11" t="s">
        <v>271</v>
      </c>
      <c r="J11">
        <v>71</v>
      </c>
    </row>
    <row r="12" spans="1:10" ht="12.75">
      <c r="A12">
        <v>11</v>
      </c>
      <c r="C12" t="s">
        <v>166</v>
      </c>
      <c r="D12" t="s">
        <v>309</v>
      </c>
      <c r="E12" t="s">
        <v>281</v>
      </c>
      <c r="F12">
        <v>36</v>
      </c>
      <c r="G12">
        <v>48</v>
      </c>
      <c r="H12" t="s">
        <v>271</v>
      </c>
      <c r="I12" t="s">
        <v>271</v>
      </c>
      <c r="J12">
        <v>84</v>
      </c>
    </row>
    <row r="13" spans="1:10" ht="12.75">
      <c r="A13">
        <v>12</v>
      </c>
      <c r="C13" t="s">
        <v>197</v>
      </c>
      <c r="D13" t="s">
        <v>284</v>
      </c>
      <c r="E13" t="s">
        <v>285</v>
      </c>
      <c r="F13">
        <v>36</v>
      </c>
      <c r="G13">
        <v>38</v>
      </c>
      <c r="H13" t="s">
        <v>271</v>
      </c>
      <c r="I13" t="s">
        <v>271</v>
      </c>
      <c r="J13">
        <v>74</v>
      </c>
    </row>
    <row r="14" spans="1:10" ht="12.75">
      <c r="A14">
        <v>13</v>
      </c>
      <c r="C14" t="s">
        <v>217</v>
      </c>
      <c r="D14" t="s">
        <v>294</v>
      </c>
      <c r="E14" t="s">
        <v>277</v>
      </c>
      <c r="F14">
        <v>36</v>
      </c>
      <c r="G14">
        <v>34</v>
      </c>
      <c r="H14" t="s">
        <v>271</v>
      </c>
      <c r="I14" t="s">
        <v>271</v>
      </c>
      <c r="J14">
        <v>70</v>
      </c>
    </row>
    <row r="15" spans="1:10" ht="12.75">
      <c r="A15">
        <v>14</v>
      </c>
      <c r="C15" t="s">
        <v>107</v>
      </c>
      <c r="D15" t="s">
        <v>302</v>
      </c>
      <c r="E15" t="s">
        <v>273</v>
      </c>
      <c r="F15">
        <v>36</v>
      </c>
      <c r="G15">
        <v>26</v>
      </c>
      <c r="H15" t="s">
        <v>271</v>
      </c>
      <c r="I15" t="s">
        <v>271</v>
      </c>
      <c r="J15">
        <v>62</v>
      </c>
    </row>
    <row r="16" spans="1:10" ht="12.75">
      <c r="A16">
        <v>15</v>
      </c>
      <c r="C16" t="s">
        <v>189</v>
      </c>
      <c r="D16" t="s">
        <v>286</v>
      </c>
      <c r="E16" t="s">
        <v>270</v>
      </c>
      <c r="F16">
        <v>36</v>
      </c>
      <c r="G16">
        <v>33</v>
      </c>
      <c r="H16" t="s">
        <v>271</v>
      </c>
      <c r="I16" t="s">
        <v>271</v>
      </c>
      <c r="J16">
        <v>69</v>
      </c>
    </row>
    <row r="17" spans="1:10" ht="12.75">
      <c r="A17">
        <v>16</v>
      </c>
      <c r="C17" t="s">
        <v>122</v>
      </c>
      <c r="D17" t="s">
        <v>333</v>
      </c>
      <c r="E17" t="s">
        <v>273</v>
      </c>
      <c r="F17">
        <v>35</v>
      </c>
      <c r="G17">
        <v>32</v>
      </c>
      <c r="H17" t="s">
        <v>271</v>
      </c>
      <c r="I17" t="s">
        <v>271</v>
      </c>
      <c r="J17">
        <v>67</v>
      </c>
    </row>
    <row r="18" spans="1:10" ht="12.75">
      <c r="A18">
        <v>17</v>
      </c>
      <c r="C18" t="s">
        <v>108</v>
      </c>
      <c r="D18" t="s">
        <v>298</v>
      </c>
      <c r="E18" t="s">
        <v>299</v>
      </c>
      <c r="F18">
        <v>35</v>
      </c>
      <c r="G18">
        <v>33</v>
      </c>
      <c r="H18" t="s">
        <v>271</v>
      </c>
      <c r="I18" t="s">
        <v>271</v>
      </c>
      <c r="J18">
        <v>68</v>
      </c>
    </row>
    <row r="19" spans="1:10" ht="12.75">
      <c r="A19">
        <v>18</v>
      </c>
      <c r="C19" t="s">
        <v>243</v>
      </c>
      <c r="D19" t="s">
        <v>327</v>
      </c>
      <c r="E19" t="s">
        <v>273</v>
      </c>
      <c r="F19">
        <v>35</v>
      </c>
      <c r="G19">
        <v>38</v>
      </c>
      <c r="H19" t="s">
        <v>271</v>
      </c>
      <c r="I19" t="s">
        <v>271</v>
      </c>
      <c r="J19">
        <v>73</v>
      </c>
    </row>
    <row r="20" spans="1:10" ht="12.75">
      <c r="A20">
        <v>19</v>
      </c>
      <c r="C20" t="s">
        <v>152</v>
      </c>
      <c r="D20" t="s">
        <v>272</v>
      </c>
      <c r="E20" t="s">
        <v>273</v>
      </c>
      <c r="F20">
        <v>35</v>
      </c>
      <c r="G20">
        <v>35</v>
      </c>
      <c r="H20" t="s">
        <v>271</v>
      </c>
      <c r="I20" t="s">
        <v>271</v>
      </c>
      <c r="J20">
        <v>70</v>
      </c>
    </row>
    <row r="21" spans="1:10" ht="12.75">
      <c r="A21">
        <v>20</v>
      </c>
      <c r="C21" t="s">
        <v>114</v>
      </c>
      <c r="D21" t="s">
        <v>295</v>
      </c>
      <c r="E21" t="s">
        <v>285</v>
      </c>
      <c r="F21">
        <v>34</v>
      </c>
      <c r="G21">
        <v>40</v>
      </c>
      <c r="H21" t="s">
        <v>271</v>
      </c>
      <c r="I21" t="s">
        <v>271</v>
      </c>
      <c r="J21">
        <v>74</v>
      </c>
    </row>
    <row r="22" spans="1:10" ht="12.75">
      <c r="A22">
        <v>21</v>
      </c>
      <c r="C22" t="s">
        <v>218</v>
      </c>
      <c r="D22" t="s">
        <v>303</v>
      </c>
      <c r="E22" t="s">
        <v>277</v>
      </c>
      <c r="F22">
        <v>34</v>
      </c>
      <c r="G22">
        <v>31</v>
      </c>
      <c r="H22" t="s">
        <v>271</v>
      </c>
      <c r="I22" t="s">
        <v>271</v>
      </c>
      <c r="J22">
        <v>65</v>
      </c>
    </row>
    <row r="23" spans="1:10" ht="12.75">
      <c r="A23">
        <v>22</v>
      </c>
      <c r="C23" t="s">
        <v>174</v>
      </c>
      <c r="D23" t="s">
        <v>320</v>
      </c>
      <c r="E23" t="s">
        <v>281</v>
      </c>
      <c r="F23">
        <v>34</v>
      </c>
      <c r="G23">
        <v>37</v>
      </c>
      <c r="H23" t="s">
        <v>271</v>
      </c>
      <c r="I23" t="s">
        <v>271</v>
      </c>
      <c r="J23">
        <v>71</v>
      </c>
    </row>
    <row r="24" spans="1:10" ht="12.75">
      <c r="A24">
        <v>23</v>
      </c>
      <c r="C24" t="s">
        <v>113</v>
      </c>
      <c r="D24" t="s">
        <v>311</v>
      </c>
      <c r="E24" t="s">
        <v>299</v>
      </c>
      <c r="F24">
        <v>34</v>
      </c>
      <c r="G24">
        <v>34</v>
      </c>
      <c r="H24" t="s">
        <v>271</v>
      </c>
      <c r="I24" t="s">
        <v>271</v>
      </c>
      <c r="J24">
        <v>68</v>
      </c>
    </row>
    <row r="25" spans="1:10" ht="12.75">
      <c r="A25">
        <v>24</v>
      </c>
      <c r="C25" t="s">
        <v>136</v>
      </c>
      <c r="D25" t="s">
        <v>278</v>
      </c>
      <c r="E25" t="s">
        <v>279</v>
      </c>
      <c r="F25">
        <v>34</v>
      </c>
      <c r="G25">
        <v>33</v>
      </c>
      <c r="H25" t="s">
        <v>271</v>
      </c>
      <c r="I25" t="s">
        <v>271</v>
      </c>
      <c r="J25">
        <v>67</v>
      </c>
    </row>
    <row r="26" spans="1:10" ht="12.75">
      <c r="A26">
        <v>25</v>
      </c>
      <c r="C26" t="s">
        <v>216</v>
      </c>
      <c r="D26" t="s">
        <v>288</v>
      </c>
      <c r="E26" t="s">
        <v>277</v>
      </c>
      <c r="F26">
        <v>33</v>
      </c>
      <c r="G26">
        <v>38</v>
      </c>
      <c r="H26" t="s">
        <v>271</v>
      </c>
      <c r="I26" t="s">
        <v>271</v>
      </c>
      <c r="J26">
        <v>71</v>
      </c>
    </row>
    <row r="27" spans="1:10" ht="12.75">
      <c r="A27">
        <v>26</v>
      </c>
      <c r="C27" t="s">
        <v>188</v>
      </c>
      <c r="D27" t="s">
        <v>274</v>
      </c>
      <c r="E27" t="s">
        <v>270</v>
      </c>
      <c r="F27">
        <v>33</v>
      </c>
      <c r="G27">
        <v>33</v>
      </c>
      <c r="H27" t="s">
        <v>271</v>
      </c>
      <c r="I27" t="s">
        <v>271</v>
      </c>
      <c r="J27">
        <v>66</v>
      </c>
    </row>
    <row r="28" spans="1:10" ht="12.75">
      <c r="A28">
        <v>27</v>
      </c>
      <c r="C28" t="s">
        <v>198</v>
      </c>
      <c r="D28" t="s">
        <v>310</v>
      </c>
      <c r="E28" t="s">
        <v>285</v>
      </c>
      <c r="F28">
        <v>33</v>
      </c>
      <c r="G28">
        <v>26</v>
      </c>
      <c r="H28" t="s">
        <v>271</v>
      </c>
      <c r="I28" t="s">
        <v>271</v>
      </c>
      <c r="J28">
        <v>59</v>
      </c>
    </row>
    <row r="29" spans="1:10" ht="12.75">
      <c r="A29">
        <v>28</v>
      </c>
      <c r="C29" t="s">
        <v>123</v>
      </c>
      <c r="D29" t="s">
        <v>334</v>
      </c>
      <c r="E29" t="s">
        <v>297</v>
      </c>
      <c r="F29">
        <v>33</v>
      </c>
      <c r="G29">
        <v>24</v>
      </c>
      <c r="H29" t="s">
        <v>271</v>
      </c>
      <c r="I29" t="s">
        <v>271</v>
      </c>
      <c r="J29">
        <v>57</v>
      </c>
    </row>
    <row r="30" spans="1:10" ht="12.75">
      <c r="A30">
        <v>29</v>
      </c>
      <c r="C30" t="s">
        <v>207</v>
      </c>
      <c r="D30" t="s">
        <v>304</v>
      </c>
      <c r="E30" t="s">
        <v>277</v>
      </c>
      <c r="F30">
        <v>33</v>
      </c>
      <c r="G30">
        <v>27</v>
      </c>
      <c r="H30" t="s">
        <v>271</v>
      </c>
      <c r="I30" t="s">
        <v>271</v>
      </c>
      <c r="J30">
        <v>60</v>
      </c>
    </row>
    <row r="31" spans="1:10" ht="12.75">
      <c r="A31">
        <v>30</v>
      </c>
      <c r="C31" t="s">
        <v>200</v>
      </c>
      <c r="D31" t="s">
        <v>314</v>
      </c>
      <c r="E31" t="s">
        <v>285</v>
      </c>
      <c r="F31">
        <v>32</v>
      </c>
      <c r="G31">
        <v>35</v>
      </c>
      <c r="H31" t="s">
        <v>271</v>
      </c>
      <c r="I31" t="s">
        <v>271</v>
      </c>
      <c r="J31">
        <v>67</v>
      </c>
    </row>
    <row r="32" spans="1:10" ht="12.75">
      <c r="A32">
        <v>31</v>
      </c>
      <c r="C32" t="s">
        <v>149</v>
      </c>
      <c r="D32" t="s">
        <v>289</v>
      </c>
      <c r="E32" t="s">
        <v>281</v>
      </c>
      <c r="F32">
        <v>32</v>
      </c>
      <c r="G32">
        <v>32</v>
      </c>
      <c r="H32" t="s">
        <v>271</v>
      </c>
      <c r="I32" t="s">
        <v>271</v>
      </c>
      <c r="J32">
        <v>64</v>
      </c>
    </row>
    <row r="33" spans="1:10" ht="12.75">
      <c r="A33">
        <v>32</v>
      </c>
      <c r="C33" t="s">
        <v>196</v>
      </c>
      <c r="D33" t="s">
        <v>305</v>
      </c>
      <c r="E33" t="s">
        <v>285</v>
      </c>
      <c r="F33">
        <v>32</v>
      </c>
      <c r="G33">
        <v>23</v>
      </c>
      <c r="H33" t="s">
        <v>271</v>
      </c>
      <c r="I33" t="s">
        <v>271</v>
      </c>
      <c r="J33">
        <v>55</v>
      </c>
    </row>
    <row r="34" spans="1:10" ht="12.75">
      <c r="A34">
        <v>33</v>
      </c>
      <c r="C34" t="s">
        <v>202</v>
      </c>
      <c r="D34" t="s">
        <v>318</v>
      </c>
      <c r="E34" t="s">
        <v>285</v>
      </c>
      <c r="F34">
        <v>32</v>
      </c>
      <c r="G34">
        <v>31</v>
      </c>
      <c r="H34" t="s">
        <v>271</v>
      </c>
      <c r="I34" t="s">
        <v>271</v>
      </c>
      <c r="J34">
        <v>63</v>
      </c>
    </row>
    <row r="35" spans="1:10" ht="12.75">
      <c r="A35">
        <v>34</v>
      </c>
      <c r="C35" t="s">
        <v>115</v>
      </c>
      <c r="D35" t="s">
        <v>319</v>
      </c>
      <c r="E35" t="s">
        <v>299</v>
      </c>
      <c r="F35">
        <v>32</v>
      </c>
      <c r="G35">
        <v>26</v>
      </c>
      <c r="H35" t="s">
        <v>271</v>
      </c>
      <c r="I35" t="s">
        <v>271</v>
      </c>
      <c r="J35">
        <v>58</v>
      </c>
    </row>
    <row r="36" spans="1:10" ht="12.75">
      <c r="A36">
        <v>35</v>
      </c>
      <c r="C36" t="s">
        <v>206</v>
      </c>
      <c r="D36" t="s">
        <v>300</v>
      </c>
      <c r="E36" t="s">
        <v>273</v>
      </c>
      <c r="F36">
        <v>32</v>
      </c>
      <c r="G36">
        <v>26</v>
      </c>
      <c r="H36" t="s">
        <v>271</v>
      </c>
      <c r="I36" t="s">
        <v>271</v>
      </c>
      <c r="J36">
        <v>58</v>
      </c>
    </row>
    <row r="37" spans="1:10" ht="12.75">
      <c r="A37">
        <v>36</v>
      </c>
      <c r="C37" t="s">
        <v>130</v>
      </c>
      <c r="D37" t="s">
        <v>307</v>
      </c>
      <c r="E37" t="s">
        <v>299</v>
      </c>
      <c r="F37">
        <v>32</v>
      </c>
      <c r="G37">
        <v>31</v>
      </c>
      <c r="H37" t="s">
        <v>271</v>
      </c>
      <c r="I37" t="s">
        <v>271</v>
      </c>
      <c r="J37">
        <v>63</v>
      </c>
    </row>
    <row r="38" spans="1:10" ht="12.75">
      <c r="A38">
        <v>37</v>
      </c>
      <c r="C38" t="s">
        <v>135</v>
      </c>
      <c r="D38" t="s">
        <v>316</v>
      </c>
      <c r="E38" t="s">
        <v>279</v>
      </c>
      <c r="F38">
        <v>32</v>
      </c>
      <c r="G38">
        <v>29</v>
      </c>
      <c r="H38" t="s">
        <v>271</v>
      </c>
      <c r="I38" t="s">
        <v>271</v>
      </c>
      <c r="J38">
        <v>61</v>
      </c>
    </row>
    <row r="39" spans="1:10" ht="12.75">
      <c r="A39">
        <v>38</v>
      </c>
      <c r="C39" t="s">
        <v>151</v>
      </c>
      <c r="D39" t="s">
        <v>301</v>
      </c>
      <c r="E39" t="s">
        <v>273</v>
      </c>
      <c r="F39">
        <v>32</v>
      </c>
      <c r="G39">
        <v>29</v>
      </c>
      <c r="H39" t="s">
        <v>271</v>
      </c>
      <c r="I39" t="s">
        <v>271</v>
      </c>
      <c r="J39">
        <v>61</v>
      </c>
    </row>
    <row r="40" spans="1:10" ht="12.75">
      <c r="A40">
        <v>39</v>
      </c>
      <c r="C40" t="s">
        <v>173</v>
      </c>
      <c r="D40" t="s">
        <v>293</v>
      </c>
      <c r="E40" t="s">
        <v>281</v>
      </c>
      <c r="F40">
        <v>32</v>
      </c>
      <c r="G40">
        <v>32</v>
      </c>
      <c r="H40" t="s">
        <v>271</v>
      </c>
      <c r="I40" t="s">
        <v>271</v>
      </c>
      <c r="J40">
        <v>64</v>
      </c>
    </row>
    <row r="41" spans="1:10" ht="12.75">
      <c r="A41">
        <v>40</v>
      </c>
      <c r="C41" t="s">
        <v>118</v>
      </c>
      <c r="D41" t="s">
        <v>312</v>
      </c>
      <c r="E41" t="s">
        <v>270</v>
      </c>
      <c r="F41">
        <v>31</v>
      </c>
      <c r="G41">
        <v>38</v>
      </c>
      <c r="H41" t="s">
        <v>271</v>
      </c>
      <c r="I41" t="s">
        <v>271</v>
      </c>
      <c r="J41">
        <v>69</v>
      </c>
    </row>
    <row r="42" spans="1:10" ht="12.75">
      <c r="A42">
        <v>41</v>
      </c>
      <c r="C42" t="s">
        <v>183</v>
      </c>
      <c r="D42" t="s">
        <v>321</v>
      </c>
      <c r="E42" t="s">
        <v>270</v>
      </c>
      <c r="F42">
        <v>31</v>
      </c>
      <c r="G42">
        <v>36</v>
      </c>
      <c r="H42" t="s">
        <v>271</v>
      </c>
      <c r="I42" t="s">
        <v>271</v>
      </c>
      <c r="J42">
        <v>67</v>
      </c>
    </row>
    <row r="43" spans="1:10" ht="12.75">
      <c r="A43">
        <v>42</v>
      </c>
      <c r="C43" t="s">
        <v>109</v>
      </c>
      <c r="D43" t="s">
        <v>296</v>
      </c>
      <c r="E43" t="s">
        <v>297</v>
      </c>
      <c r="F43">
        <v>31</v>
      </c>
      <c r="G43">
        <v>31</v>
      </c>
      <c r="H43" t="s">
        <v>271</v>
      </c>
      <c r="I43" t="s">
        <v>271</v>
      </c>
      <c r="J43">
        <v>62</v>
      </c>
    </row>
    <row r="44" spans="1:10" ht="12.75">
      <c r="A44">
        <v>43</v>
      </c>
      <c r="C44" t="s">
        <v>219</v>
      </c>
      <c r="D44" t="s">
        <v>331</v>
      </c>
      <c r="E44" t="s">
        <v>277</v>
      </c>
      <c r="F44">
        <v>30</v>
      </c>
      <c r="G44">
        <v>23</v>
      </c>
      <c r="H44" t="s">
        <v>271</v>
      </c>
      <c r="I44" t="s">
        <v>271</v>
      </c>
      <c r="J44">
        <v>53</v>
      </c>
    </row>
    <row r="45" spans="1:10" ht="12.75">
      <c r="A45">
        <v>44</v>
      </c>
      <c r="C45" t="s">
        <v>181</v>
      </c>
      <c r="D45" t="s">
        <v>329</v>
      </c>
      <c r="E45" t="s">
        <v>270</v>
      </c>
      <c r="F45">
        <v>30</v>
      </c>
      <c r="G45">
        <v>31</v>
      </c>
      <c r="H45" t="s">
        <v>271</v>
      </c>
      <c r="I45" t="s">
        <v>271</v>
      </c>
      <c r="J45">
        <v>61</v>
      </c>
    </row>
    <row r="46" spans="1:10" ht="12.75">
      <c r="A46">
        <v>45</v>
      </c>
      <c r="C46" t="s">
        <v>150</v>
      </c>
      <c r="D46" t="s">
        <v>280</v>
      </c>
      <c r="E46" t="s">
        <v>281</v>
      </c>
      <c r="F46">
        <v>30</v>
      </c>
      <c r="G46">
        <v>36</v>
      </c>
      <c r="H46" t="s">
        <v>271</v>
      </c>
      <c r="I46" t="s">
        <v>271</v>
      </c>
      <c r="J46">
        <v>66</v>
      </c>
    </row>
    <row r="47" spans="1:10" ht="12.75">
      <c r="A47">
        <v>46</v>
      </c>
      <c r="C47" t="s">
        <v>154</v>
      </c>
      <c r="D47" t="s">
        <v>328</v>
      </c>
      <c r="E47" t="s">
        <v>273</v>
      </c>
      <c r="F47">
        <v>30</v>
      </c>
      <c r="G47">
        <v>25</v>
      </c>
      <c r="H47" t="s">
        <v>271</v>
      </c>
      <c r="I47" t="s">
        <v>271</v>
      </c>
      <c r="J47">
        <v>55</v>
      </c>
    </row>
    <row r="48" spans="1:10" ht="12.75">
      <c r="A48">
        <v>47</v>
      </c>
      <c r="C48" t="s">
        <v>112</v>
      </c>
      <c r="D48" t="s">
        <v>315</v>
      </c>
      <c r="E48" t="s">
        <v>297</v>
      </c>
      <c r="F48">
        <v>29</v>
      </c>
      <c r="G48">
        <v>22</v>
      </c>
      <c r="H48" t="s">
        <v>271</v>
      </c>
      <c r="I48" t="s">
        <v>271</v>
      </c>
      <c r="J48">
        <v>51</v>
      </c>
    </row>
    <row r="49" spans="1:10" ht="12.75">
      <c r="A49">
        <v>48</v>
      </c>
      <c r="C49" t="s">
        <v>168</v>
      </c>
      <c r="D49" t="s">
        <v>291</v>
      </c>
      <c r="E49" t="s">
        <v>281</v>
      </c>
      <c r="F49">
        <v>28</v>
      </c>
      <c r="G49">
        <v>24</v>
      </c>
      <c r="H49" t="s">
        <v>271</v>
      </c>
      <c r="I49" t="s">
        <v>271</v>
      </c>
      <c r="J49">
        <v>52</v>
      </c>
    </row>
    <row r="50" spans="1:10" ht="12.75">
      <c r="A50">
        <v>49</v>
      </c>
      <c r="C50" t="s">
        <v>105</v>
      </c>
      <c r="D50" t="s">
        <v>286</v>
      </c>
      <c r="E50" t="s">
        <v>299</v>
      </c>
      <c r="F50">
        <v>28</v>
      </c>
      <c r="G50">
        <v>31</v>
      </c>
      <c r="H50" t="s">
        <v>271</v>
      </c>
      <c r="I50" t="s">
        <v>271</v>
      </c>
      <c r="J50">
        <v>59</v>
      </c>
    </row>
    <row r="51" spans="1:10" ht="12.75">
      <c r="A51">
        <v>50</v>
      </c>
      <c r="C51" t="s">
        <v>275</v>
      </c>
      <c r="D51" t="s">
        <v>276</v>
      </c>
      <c r="E51" t="s">
        <v>277</v>
      </c>
      <c r="F51">
        <v>28</v>
      </c>
      <c r="G51">
        <v>24</v>
      </c>
      <c r="H51" t="s">
        <v>271</v>
      </c>
      <c r="I51" t="s">
        <v>271</v>
      </c>
      <c r="J51">
        <v>52</v>
      </c>
    </row>
    <row r="52" spans="1:10" ht="12.75">
      <c r="A52">
        <v>51</v>
      </c>
      <c r="C52" t="s">
        <v>133</v>
      </c>
      <c r="D52" t="s">
        <v>313</v>
      </c>
      <c r="E52" t="s">
        <v>297</v>
      </c>
      <c r="F52">
        <v>28</v>
      </c>
      <c r="G52">
        <v>36</v>
      </c>
      <c r="H52" t="s">
        <v>271</v>
      </c>
      <c r="I52" t="s">
        <v>271</v>
      </c>
      <c r="J52">
        <v>64</v>
      </c>
    </row>
    <row r="53" spans="1:10" ht="12.75">
      <c r="A53">
        <v>52</v>
      </c>
      <c r="C53" t="s">
        <v>167</v>
      </c>
      <c r="D53" t="s">
        <v>335</v>
      </c>
      <c r="E53" t="s">
        <v>281</v>
      </c>
      <c r="F53">
        <v>28</v>
      </c>
      <c r="G53">
        <v>21</v>
      </c>
      <c r="H53" t="s">
        <v>271</v>
      </c>
      <c r="I53" t="s">
        <v>271</v>
      </c>
      <c r="J53">
        <v>49</v>
      </c>
    </row>
    <row r="54" spans="1:10" ht="12.75">
      <c r="A54">
        <v>53</v>
      </c>
      <c r="C54" t="s">
        <v>187</v>
      </c>
      <c r="D54" t="s">
        <v>282</v>
      </c>
      <c r="E54" t="s">
        <v>270</v>
      </c>
      <c r="F54">
        <v>28</v>
      </c>
      <c r="G54">
        <v>33</v>
      </c>
      <c r="H54" t="s">
        <v>271</v>
      </c>
      <c r="I54" t="s">
        <v>271</v>
      </c>
      <c r="J54">
        <v>61</v>
      </c>
    </row>
    <row r="55" spans="1:10" ht="12.75">
      <c r="A55">
        <v>54</v>
      </c>
      <c r="C55" t="s">
        <v>117</v>
      </c>
      <c r="D55" t="s">
        <v>322</v>
      </c>
      <c r="E55" t="s">
        <v>299</v>
      </c>
      <c r="F55">
        <v>28</v>
      </c>
      <c r="G55">
        <v>30</v>
      </c>
      <c r="H55" t="s">
        <v>271</v>
      </c>
      <c r="I55" t="s">
        <v>271</v>
      </c>
      <c r="J55">
        <v>58</v>
      </c>
    </row>
    <row r="56" spans="1:10" ht="12.75">
      <c r="A56">
        <v>55</v>
      </c>
      <c r="C56" t="s">
        <v>224</v>
      </c>
      <c r="D56" t="s">
        <v>317</v>
      </c>
      <c r="E56" t="s">
        <v>273</v>
      </c>
      <c r="F56">
        <v>26</v>
      </c>
      <c r="G56">
        <v>29</v>
      </c>
      <c r="H56" t="s">
        <v>271</v>
      </c>
      <c r="I56" t="s">
        <v>271</v>
      </c>
      <c r="J56">
        <v>55</v>
      </c>
    </row>
    <row r="57" spans="1:10" ht="12.75">
      <c r="A57">
        <v>56</v>
      </c>
      <c r="C57" t="s">
        <v>164</v>
      </c>
      <c r="D57" t="s">
        <v>315</v>
      </c>
      <c r="E57" t="s">
        <v>281</v>
      </c>
      <c r="F57">
        <v>26</v>
      </c>
      <c r="G57">
        <v>28</v>
      </c>
      <c r="H57" t="s">
        <v>271</v>
      </c>
      <c r="I57" t="s">
        <v>271</v>
      </c>
      <c r="J57">
        <v>54</v>
      </c>
    </row>
    <row r="58" spans="1:10" ht="12.75">
      <c r="A58">
        <v>57</v>
      </c>
      <c r="C58" t="s">
        <v>227</v>
      </c>
      <c r="D58" t="s">
        <v>312</v>
      </c>
      <c r="E58" t="s">
        <v>273</v>
      </c>
      <c r="F58">
        <v>25</v>
      </c>
      <c r="G58">
        <v>28</v>
      </c>
      <c r="H58" t="s">
        <v>271</v>
      </c>
      <c r="I58" t="s">
        <v>271</v>
      </c>
      <c r="J58">
        <v>53</v>
      </c>
    </row>
    <row r="59" spans="1:10" ht="12.75">
      <c r="A59">
        <v>58</v>
      </c>
      <c r="C59" t="s">
        <v>182</v>
      </c>
      <c r="D59" t="s">
        <v>302</v>
      </c>
      <c r="E59" t="s">
        <v>270</v>
      </c>
      <c r="F59">
        <v>25</v>
      </c>
      <c r="G59">
        <v>33</v>
      </c>
      <c r="H59" t="s">
        <v>271</v>
      </c>
      <c r="I59" t="s">
        <v>271</v>
      </c>
      <c r="J59">
        <v>58</v>
      </c>
    </row>
    <row r="60" spans="1:10" ht="12.75">
      <c r="A60">
        <v>59</v>
      </c>
      <c r="C60" t="s">
        <v>110</v>
      </c>
      <c r="D60" t="s">
        <v>323</v>
      </c>
      <c r="E60" t="s">
        <v>281</v>
      </c>
      <c r="F60">
        <v>25</v>
      </c>
      <c r="G60">
        <v>31</v>
      </c>
      <c r="H60" t="s">
        <v>271</v>
      </c>
      <c r="I60" t="s">
        <v>271</v>
      </c>
      <c r="J60">
        <v>56</v>
      </c>
    </row>
    <row r="61" spans="1:10" ht="12.75">
      <c r="A61">
        <v>60</v>
      </c>
      <c r="C61" t="s">
        <v>199</v>
      </c>
      <c r="D61" t="s">
        <v>311</v>
      </c>
      <c r="E61" t="s">
        <v>285</v>
      </c>
      <c r="F61">
        <v>24</v>
      </c>
      <c r="G61">
        <v>29</v>
      </c>
      <c r="H61" t="s">
        <v>271</v>
      </c>
      <c r="I61" t="s">
        <v>271</v>
      </c>
      <c r="J61">
        <v>53</v>
      </c>
    </row>
    <row r="62" spans="1:10" ht="12.75">
      <c r="A62">
        <v>61</v>
      </c>
      <c r="C62" t="s">
        <v>171</v>
      </c>
      <c r="D62" t="s">
        <v>306</v>
      </c>
      <c r="E62" t="s">
        <v>281</v>
      </c>
      <c r="F62">
        <v>23</v>
      </c>
      <c r="G62">
        <v>26</v>
      </c>
      <c r="H62" t="s">
        <v>271</v>
      </c>
      <c r="I62" t="s">
        <v>271</v>
      </c>
      <c r="J62">
        <v>49</v>
      </c>
    </row>
    <row r="63" spans="1:10" ht="12.75">
      <c r="A63">
        <v>62</v>
      </c>
      <c r="C63" t="s">
        <v>214</v>
      </c>
      <c r="D63" t="s">
        <v>326</v>
      </c>
      <c r="E63" t="s">
        <v>299</v>
      </c>
      <c r="F63">
        <v>22</v>
      </c>
      <c r="G63">
        <v>41</v>
      </c>
      <c r="H63" t="s">
        <v>271</v>
      </c>
      <c r="I63" t="s">
        <v>271</v>
      </c>
      <c r="J63">
        <v>63</v>
      </c>
    </row>
    <row r="64" spans="1:10" ht="12.75">
      <c r="A64">
        <v>63</v>
      </c>
      <c r="C64" t="s">
        <v>175</v>
      </c>
      <c r="D64" t="s">
        <v>330</v>
      </c>
      <c r="E64" t="s">
        <v>281</v>
      </c>
      <c r="F64">
        <v>21</v>
      </c>
      <c r="G64">
        <v>22</v>
      </c>
      <c r="H64" t="s">
        <v>271</v>
      </c>
      <c r="I64" t="s">
        <v>271</v>
      </c>
      <c r="J64">
        <v>43</v>
      </c>
    </row>
    <row r="65" spans="1:10" ht="12.75">
      <c r="A65">
        <v>64</v>
      </c>
      <c r="C65" t="s">
        <v>116</v>
      </c>
      <c r="D65" t="s">
        <v>330</v>
      </c>
      <c r="E65" t="s">
        <v>270</v>
      </c>
      <c r="F65">
        <v>20</v>
      </c>
      <c r="G65">
        <v>25</v>
      </c>
      <c r="H65" t="s">
        <v>271</v>
      </c>
      <c r="I65" t="s">
        <v>271</v>
      </c>
      <c r="J65">
        <v>45</v>
      </c>
    </row>
    <row r="66" spans="1:10" ht="12.75">
      <c r="A66">
        <v>65</v>
      </c>
      <c r="C66" t="s">
        <v>121</v>
      </c>
      <c r="D66" t="s">
        <v>317</v>
      </c>
      <c r="E66" t="s">
        <v>281</v>
      </c>
      <c r="F66">
        <v>19</v>
      </c>
      <c r="G66">
        <v>14</v>
      </c>
      <c r="H66" t="s">
        <v>271</v>
      </c>
      <c r="I66" t="s">
        <v>271</v>
      </c>
      <c r="J66">
        <v>33</v>
      </c>
    </row>
    <row r="67" spans="1:10" ht="12.75">
      <c r="A67">
        <v>66</v>
      </c>
      <c r="C67" t="s">
        <v>137</v>
      </c>
      <c r="D67" t="s">
        <v>332</v>
      </c>
      <c r="E67" t="s">
        <v>279</v>
      </c>
      <c r="F67">
        <v>19</v>
      </c>
      <c r="G67">
        <v>10</v>
      </c>
      <c r="H67" t="s">
        <v>271</v>
      </c>
      <c r="I67" t="s">
        <v>271</v>
      </c>
      <c r="J67">
        <v>29</v>
      </c>
    </row>
    <row r="68" spans="1:10" ht="12.75">
      <c r="A68">
        <v>67</v>
      </c>
      <c r="C68" t="s">
        <v>119</v>
      </c>
      <c r="D68" t="s">
        <v>316</v>
      </c>
      <c r="E68" t="s">
        <v>285</v>
      </c>
      <c r="F68">
        <v>18</v>
      </c>
      <c r="G68">
        <v>25</v>
      </c>
      <c r="H68" t="s">
        <v>271</v>
      </c>
      <c r="I68" t="s">
        <v>271</v>
      </c>
      <c r="J68">
        <v>43</v>
      </c>
    </row>
    <row r="69" spans="1:9" ht="12.75">
      <c r="A69" t="s">
        <v>271</v>
      </c>
      <c r="C69" t="s">
        <v>208</v>
      </c>
      <c r="D69" t="s">
        <v>336</v>
      </c>
      <c r="E69" t="s">
        <v>273</v>
      </c>
      <c r="F69">
        <v>37</v>
      </c>
      <c r="G69" t="s">
        <v>337</v>
      </c>
      <c r="H69" t="s">
        <v>271</v>
      </c>
      <c r="I69" t="s">
        <v>271</v>
      </c>
    </row>
    <row r="70" spans="1:9" ht="12.75">
      <c r="A70" t="s">
        <v>271</v>
      </c>
      <c r="C70" t="s">
        <v>165</v>
      </c>
      <c r="D70" t="s">
        <v>338</v>
      </c>
      <c r="E70" t="s">
        <v>281</v>
      </c>
      <c r="F70">
        <v>20</v>
      </c>
      <c r="G70" t="s">
        <v>339</v>
      </c>
      <c r="H70" t="s">
        <v>271</v>
      </c>
      <c r="I70" t="s">
        <v>271</v>
      </c>
    </row>
    <row r="71" spans="1:9" ht="12.75">
      <c r="A71" t="s">
        <v>271</v>
      </c>
      <c r="C71" t="s">
        <v>134</v>
      </c>
      <c r="D71" t="s">
        <v>323</v>
      </c>
      <c r="E71" t="s">
        <v>297</v>
      </c>
      <c r="F71" t="s">
        <v>339</v>
      </c>
      <c r="G71" t="s">
        <v>339</v>
      </c>
      <c r="H71" t="s">
        <v>271</v>
      </c>
      <c r="I71" t="s">
        <v>271</v>
      </c>
    </row>
    <row r="73" ht="12.75">
      <c r="A73" t="s">
        <v>365</v>
      </c>
    </row>
    <row r="74" spans="1:10" ht="12.75">
      <c r="A74" t="s">
        <v>259</v>
      </c>
      <c r="B74" t="s">
        <v>260</v>
      </c>
      <c r="C74" t="s">
        <v>261</v>
      </c>
      <c r="D74" t="s">
        <v>262</v>
      </c>
      <c r="E74" t="s">
        <v>263</v>
      </c>
      <c r="F74" t="s">
        <v>264</v>
      </c>
      <c r="G74" t="s">
        <v>265</v>
      </c>
      <c r="H74" t="s">
        <v>266</v>
      </c>
      <c r="I74" t="s">
        <v>267</v>
      </c>
      <c r="J74" t="s">
        <v>268</v>
      </c>
    </row>
    <row r="75" spans="1:10" ht="12.75">
      <c r="A75">
        <v>1</v>
      </c>
      <c r="C75" t="s">
        <v>244</v>
      </c>
      <c r="D75" t="s">
        <v>358</v>
      </c>
      <c r="E75" t="s">
        <v>273</v>
      </c>
      <c r="F75">
        <v>46</v>
      </c>
      <c r="G75">
        <v>38</v>
      </c>
      <c r="H75" t="s">
        <v>271</v>
      </c>
      <c r="I75" t="s">
        <v>271</v>
      </c>
      <c r="J75">
        <v>84</v>
      </c>
    </row>
    <row r="76" spans="1:10" ht="12.75">
      <c r="A76">
        <v>2</v>
      </c>
      <c r="C76" t="s">
        <v>195</v>
      </c>
      <c r="D76" t="s">
        <v>341</v>
      </c>
      <c r="E76" t="s">
        <v>285</v>
      </c>
      <c r="F76">
        <v>41</v>
      </c>
      <c r="G76">
        <v>32</v>
      </c>
      <c r="H76" t="s">
        <v>271</v>
      </c>
      <c r="I76" t="s">
        <v>271</v>
      </c>
      <c r="J76">
        <v>73</v>
      </c>
    </row>
    <row r="77" spans="1:10" ht="12.75">
      <c r="A77">
        <v>3</v>
      </c>
      <c r="C77" t="s">
        <v>172</v>
      </c>
      <c r="D77" t="s">
        <v>346</v>
      </c>
      <c r="E77" t="s">
        <v>281</v>
      </c>
      <c r="F77">
        <v>40</v>
      </c>
      <c r="G77">
        <v>29</v>
      </c>
      <c r="H77" t="s">
        <v>271</v>
      </c>
      <c r="I77" t="s">
        <v>271</v>
      </c>
      <c r="J77">
        <v>69</v>
      </c>
    </row>
    <row r="78" spans="1:10" ht="12.75">
      <c r="A78">
        <v>4</v>
      </c>
      <c r="C78" t="s">
        <v>225</v>
      </c>
      <c r="D78" t="s">
        <v>347</v>
      </c>
      <c r="E78" t="s">
        <v>273</v>
      </c>
      <c r="F78">
        <v>39</v>
      </c>
      <c r="G78">
        <v>33</v>
      </c>
      <c r="H78" t="s">
        <v>271</v>
      </c>
      <c r="I78" t="s">
        <v>271</v>
      </c>
      <c r="J78">
        <v>72</v>
      </c>
    </row>
    <row r="79" spans="1:10" ht="12.75">
      <c r="A79">
        <v>5</v>
      </c>
      <c r="C79" t="s">
        <v>211</v>
      </c>
      <c r="D79" t="s">
        <v>351</v>
      </c>
      <c r="E79" t="s">
        <v>273</v>
      </c>
      <c r="F79">
        <v>38</v>
      </c>
      <c r="G79">
        <v>35</v>
      </c>
      <c r="H79" t="s">
        <v>271</v>
      </c>
      <c r="I79" t="s">
        <v>271</v>
      </c>
      <c r="J79">
        <v>73</v>
      </c>
    </row>
    <row r="80" spans="1:10" ht="12.75">
      <c r="A80">
        <v>6</v>
      </c>
      <c r="C80" t="s">
        <v>194</v>
      </c>
      <c r="D80" t="s">
        <v>350</v>
      </c>
      <c r="E80" t="s">
        <v>285</v>
      </c>
      <c r="F80">
        <v>36</v>
      </c>
      <c r="G80">
        <v>30</v>
      </c>
      <c r="H80" t="s">
        <v>271</v>
      </c>
      <c r="I80" t="s">
        <v>271</v>
      </c>
      <c r="J80">
        <v>66</v>
      </c>
    </row>
    <row r="81" spans="1:10" ht="12.75">
      <c r="A81">
        <v>7</v>
      </c>
      <c r="C81" t="s">
        <v>125</v>
      </c>
      <c r="D81" t="s">
        <v>348</v>
      </c>
      <c r="E81" t="s">
        <v>285</v>
      </c>
      <c r="F81">
        <v>36</v>
      </c>
      <c r="G81">
        <v>23</v>
      </c>
      <c r="H81" t="s">
        <v>271</v>
      </c>
      <c r="I81" t="s">
        <v>271</v>
      </c>
      <c r="J81">
        <v>59</v>
      </c>
    </row>
    <row r="82" spans="1:10" ht="12.75">
      <c r="A82">
        <v>8</v>
      </c>
      <c r="C82" t="s">
        <v>126</v>
      </c>
      <c r="D82" t="s">
        <v>318</v>
      </c>
      <c r="E82" t="s">
        <v>273</v>
      </c>
      <c r="F82">
        <v>36</v>
      </c>
      <c r="G82">
        <v>29</v>
      </c>
      <c r="H82" t="s">
        <v>271</v>
      </c>
      <c r="I82" t="s">
        <v>271</v>
      </c>
      <c r="J82">
        <v>65</v>
      </c>
    </row>
    <row r="83" spans="1:10" ht="12.75">
      <c r="A83">
        <v>9</v>
      </c>
      <c r="C83" t="s">
        <v>176</v>
      </c>
      <c r="D83" t="s">
        <v>343</v>
      </c>
      <c r="E83" t="s">
        <v>281</v>
      </c>
      <c r="F83">
        <v>36</v>
      </c>
      <c r="G83">
        <v>30</v>
      </c>
      <c r="H83" t="s">
        <v>271</v>
      </c>
      <c r="I83" t="s">
        <v>271</v>
      </c>
      <c r="J83">
        <v>66</v>
      </c>
    </row>
    <row r="84" spans="1:10" ht="12.75">
      <c r="A84">
        <v>10</v>
      </c>
      <c r="C84" t="s">
        <v>190</v>
      </c>
      <c r="D84" t="s">
        <v>357</v>
      </c>
      <c r="E84" t="s">
        <v>270</v>
      </c>
      <c r="F84">
        <v>35</v>
      </c>
      <c r="G84">
        <v>43</v>
      </c>
      <c r="H84" t="s">
        <v>271</v>
      </c>
      <c r="I84" t="s">
        <v>271</v>
      </c>
      <c r="J84">
        <v>78</v>
      </c>
    </row>
    <row r="85" spans="1:10" ht="12.75">
      <c r="A85">
        <v>11</v>
      </c>
      <c r="C85" t="s">
        <v>184</v>
      </c>
      <c r="D85" t="s">
        <v>355</v>
      </c>
      <c r="E85" t="s">
        <v>270</v>
      </c>
      <c r="F85">
        <v>33</v>
      </c>
      <c r="G85">
        <v>14</v>
      </c>
      <c r="H85" t="s">
        <v>271</v>
      </c>
      <c r="I85" t="s">
        <v>271</v>
      </c>
      <c r="J85">
        <v>47</v>
      </c>
    </row>
    <row r="86" spans="1:10" ht="12.75">
      <c r="A86">
        <v>12</v>
      </c>
      <c r="C86" t="s">
        <v>129</v>
      </c>
      <c r="D86" t="s">
        <v>360</v>
      </c>
      <c r="E86" t="s">
        <v>270</v>
      </c>
      <c r="F86">
        <v>33</v>
      </c>
      <c r="G86">
        <v>42</v>
      </c>
      <c r="H86" t="s">
        <v>271</v>
      </c>
      <c r="I86" t="s">
        <v>271</v>
      </c>
      <c r="J86">
        <v>75</v>
      </c>
    </row>
    <row r="87" spans="1:10" ht="12.75">
      <c r="A87">
        <v>13</v>
      </c>
      <c r="C87" t="s">
        <v>209</v>
      </c>
      <c r="D87" t="s">
        <v>359</v>
      </c>
      <c r="E87" t="s">
        <v>273</v>
      </c>
      <c r="F87">
        <v>32</v>
      </c>
      <c r="G87">
        <v>19</v>
      </c>
      <c r="H87" t="s">
        <v>271</v>
      </c>
      <c r="I87" t="s">
        <v>271</v>
      </c>
      <c r="J87">
        <v>51</v>
      </c>
    </row>
    <row r="88" spans="1:10" ht="12.75">
      <c r="A88">
        <v>14</v>
      </c>
      <c r="C88" t="s">
        <v>155</v>
      </c>
      <c r="D88" t="s">
        <v>352</v>
      </c>
      <c r="E88" t="s">
        <v>281</v>
      </c>
      <c r="F88">
        <v>30</v>
      </c>
      <c r="G88">
        <v>26</v>
      </c>
      <c r="H88" t="s">
        <v>271</v>
      </c>
      <c r="I88" t="s">
        <v>271</v>
      </c>
      <c r="J88">
        <v>56</v>
      </c>
    </row>
    <row r="89" spans="1:10" ht="12.75">
      <c r="A89">
        <v>15</v>
      </c>
      <c r="C89" t="s">
        <v>228</v>
      </c>
      <c r="D89" t="s">
        <v>362</v>
      </c>
      <c r="E89" t="s">
        <v>273</v>
      </c>
      <c r="F89">
        <v>30</v>
      </c>
      <c r="G89">
        <v>32</v>
      </c>
      <c r="H89" t="s">
        <v>271</v>
      </c>
      <c r="I89" t="s">
        <v>271</v>
      </c>
      <c r="J89">
        <v>62</v>
      </c>
    </row>
    <row r="90" spans="1:10" ht="12.75">
      <c r="A90">
        <v>16</v>
      </c>
      <c r="C90" t="s">
        <v>127</v>
      </c>
      <c r="D90" t="s">
        <v>356</v>
      </c>
      <c r="E90" t="s">
        <v>297</v>
      </c>
      <c r="F90">
        <v>29</v>
      </c>
      <c r="G90">
        <v>22</v>
      </c>
      <c r="H90" t="s">
        <v>271</v>
      </c>
      <c r="I90" t="s">
        <v>271</v>
      </c>
      <c r="J90">
        <v>51</v>
      </c>
    </row>
    <row r="91" spans="1:10" ht="12.75">
      <c r="A91">
        <v>17</v>
      </c>
      <c r="C91" t="s">
        <v>213</v>
      </c>
      <c r="D91" t="s">
        <v>361</v>
      </c>
      <c r="E91" t="s">
        <v>279</v>
      </c>
      <c r="F91">
        <v>28</v>
      </c>
      <c r="G91">
        <v>7</v>
      </c>
      <c r="H91" t="s">
        <v>271</v>
      </c>
      <c r="I91" t="s">
        <v>271</v>
      </c>
      <c r="J91">
        <v>35</v>
      </c>
    </row>
    <row r="92" spans="1:10" ht="12.75">
      <c r="A92">
        <v>18</v>
      </c>
      <c r="C92" t="s">
        <v>226</v>
      </c>
      <c r="D92" t="s">
        <v>354</v>
      </c>
      <c r="E92" t="s">
        <v>273</v>
      </c>
      <c r="F92">
        <v>28</v>
      </c>
      <c r="G92">
        <v>25</v>
      </c>
      <c r="H92" t="s">
        <v>271</v>
      </c>
      <c r="I92" t="s">
        <v>271</v>
      </c>
      <c r="J92">
        <v>53</v>
      </c>
    </row>
    <row r="93" spans="1:10" ht="12.75">
      <c r="A93">
        <v>19</v>
      </c>
      <c r="C93" t="s">
        <v>128</v>
      </c>
      <c r="D93" t="s">
        <v>363</v>
      </c>
      <c r="E93" t="s">
        <v>281</v>
      </c>
      <c r="F93">
        <v>27</v>
      </c>
      <c r="G93">
        <v>26</v>
      </c>
      <c r="H93" t="s">
        <v>271</v>
      </c>
      <c r="I93" t="s">
        <v>271</v>
      </c>
      <c r="J93">
        <v>53</v>
      </c>
    </row>
    <row r="94" spans="1:10" ht="12.75">
      <c r="A94">
        <v>20</v>
      </c>
      <c r="C94" t="s">
        <v>131</v>
      </c>
      <c r="D94" t="s">
        <v>345</v>
      </c>
      <c r="E94" t="s">
        <v>299</v>
      </c>
      <c r="F94">
        <v>26</v>
      </c>
      <c r="G94">
        <v>30</v>
      </c>
      <c r="H94" t="s">
        <v>271</v>
      </c>
      <c r="I94" t="s">
        <v>271</v>
      </c>
      <c r="J94">
        <v>56</v>
      </c>
    </row>
    <row r="95" spans="1:10" ht="12.75">
      <c r="A95">
        <v>21</v>
      </c>
      <c r="C95" t="s">
        <v>210</v>
      </c>
      <c r="D95" t="s">
        <v>351</v>
      </c>
      <c r="E95" t="s">
        <v>273</v>
      </c>
      <c r="F95">
        <v>26</v>
      </c>
      <c r="G95">
        <v>26</v>
      </c>
      <c r="H95" t="s">
        <v>271</v>
      </c>
      <c r="I95" t="s">
        <v>271</v>
      </c>
      <c r="J95">
        <v>52</v>
      </c>
    </row>
    <row r="96" spans="1:10" ht="12.75">
      <c r="A96">
        <v>22</v>
      </c>
      <c r="C96" t="s">
        <v>124</v>
      </c>
      <c r="D96" t="s">
        <v>342</v>
      </c>
      <c r="E96" t="s">
        <v>270</v>
      </c>
      <c r="F96">
        <v>24</v>
      </c>
      <c r="G96">
        <v>28</v>
      </c>
      <c r="H96" t="s">
        <v>271</v>
      </c>
      <c r="I96" t="s">
        <v>271</v>
      </c>
      <c r="J96">
        <v>52</v>
      </c>
    </row>
    <row r="97" spans="1:10" ht="12.75">
      <c r="A97">
        <v>23</v>
      </c>
      <c r="C97" t="s">
        <v>132</v>
      </c>
      <c r="D97" t="s">
        <v>349</v>
      </c>
      <c r="E97" t="s">
        <v>299</v>
      </c>
      <c r="F97">
        <v>24</v>
      </c>
      <c r="G97">
        <v>25</v>
      </c>
      <c r="H97" t="s">
        <v>271</v>
      </c>
      <c r="I97" t="s">
        <v>271</v>
      </c>
      <c r="J97">
        <v>49</v>
      </c>
    </row>
    <row r="98" spans="1:10" ht="12.75">
      <c r="A98">
        <v>24</v>
      </c>
      <c r="C98" t="s">
        <v>212</v>
      </c>
      <c r="D98" t="s">
        <v>344</v>
      </c>
      <c r="E98" t="s">
        <v>281</v>
      </c>
      <c r="F98">
        <v>24</v>
      </c>
      <c r="G98">
        <v>28</v>
      </c>
      <c r="H98" t="s">
        <v>271</v>
      </c>
      <c r="I98" t="s">
        <v>271</v>
      </c>
      <c r="J98">
        <v>52</v>
      </c>
    </row>
    <row r="99" spans="1:10" ht="12.75">
      <c r="A99">
        <v>25</v>
      </c>
      <c r="C99" t="s">
        <v>185</v>
      </c>
      <c r="D99" t="s">
        <v>353</v>
      </c>
      <c r="E99" t="s">
        <v>270</v>
      </c>
      <c r="F99">
        <v>23</v>
      </c>
      <c r="G99">
        <v>16</v>
      </c>
      <c r="H99" t="s">
        <v>271</v>
      </c>
      <c r="I99" t="s">
        <v>271</v>
      </c>
      <c r="J99">
        <v>39</v>
      </c>
    </row>
    <row r="101" ht="12.75">
      <c r="A101" t="s">
        <v>364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M30" sqref="M30"/>
    </sheetView>
  </sheetViews>
  <sheetFormatPr defaultColWidth="8.421875" defaultRowHeight="12.75"/>
  <cols>
    <col min="1" max="1" width="4.421875" style="0" customWidth="1"/>
    <col min="2" max="2" width="4.140625" style="0" customWidth="1"/>
    <col min="3" max="3" width="19.421875" style="0" customWidth="1"/>
    <col min="4" max="4" width="6.28125" style="0" customWidth="1"/>
    <col min="5" max="5" width="17.28125" style="0" customWidth="1"/>
    <col min="6" max="6" width="6.421875" style="0" customWidth="1"/>
    <col min="7" max="8" width="8.421875" style="0" customWidth="1"/>
    <col min="9" max="9" width="6.28125" style="0" customWidth="1"/>
    <col min="10" max="10" width="7.00390625" style="0" customWidth="1"/>
  </cols>
  <sheetData>
    <row r="1" spans="1:10" ht="12.75">
      <c r="A1">
        <v>1</v>
      </c>
      <c r="C1" t="s">
        <v>186</v>
      </c>
      <c r="D1" t="s">
        <v>269</v>
      </c>
      <c r="E1" t="s">
        <v>270</v>
      </c>
      <c r="F1">
        <v>29</v>
      </c>
      <c r="G1">
        <v>26</v>
      </c>
      <c r="H1" t="s">
        <v>271</v>
      </c>
      <c r="I1" t="s">
        <v>271</v>
      </c>
      <c r="J1">
        <v>55</v>
      </c>
    </row>
    <row r="2" spans="1:10" ht="12.75">
      <c r="A2">
        <v>2</v>
      </c>
      <c r="C2" t="s">
        <v>152</v>
      </c>
      <c r="D2" t="s">
        <v>272</v>
      </c>
      <c r="E2" t="s">
        <v>273</v>
      </c>
      <c r="F2">
        <v>25</v>
      </c>
      <c r="G2">
        <v>24</v>
      </c>
      <c r="H2" t="s">
        <v>271</v>
      </c>
      <c r="I2" t="s">
        <v>271</v>
      </c>
      <c r="J2">
        <v>49</v>
      </c>
    </row>
    <row r="3" spans="1:10" ht="12.75">
      <c r="A3">
        <v>3</v>
      </c>
      <c r="C3" t="s">
        <v>150</v>
      </c>
      <c r="D3" t="s">
        <v>280</v>
      </c>
      <c r="E3" t="s">
        <v>281</v>
      </c>
      <c r="F3">
        <v>17</v>
      </c>
      <c r="G3">
        <v>21</v>
      </c>
      <c r="H3" t="s">
        <v>271</v>
      </c>
      <c r="I3" t="s">
        <v>271</v>
      </c>
      <c r="J3">
        <v>38</v>
      </c>
    </row>
    <row r="4" spans="1:10" ht="12.75">
      <c r="A4">
        <v>4</v>
      </c>
      <c r="C4" t="s">
        <v>187</v>
      </c>
      <c r="D4" t="s">
        <v>282</v>
      </c>
      <c r="E4" t="s">
        <v>270</v>
      </c>
      <c r="F4">
        <v>17</v>
      </c>
      <c r="G4">
        <v>21</v>
      </c>
      <c r="H4" t="s">
        <v>271</v>
      </c>
      <c r="I4" t="s">
        <v>271</v>
      </c>
      <c r="J4">
        <v>38</v>
      </c>
    </row>
    <row r="5" spans="1:10" ht="12.75">
      <c r="A5">
        <v>5</v>
      </c>
      <c r="C5" t="s">
        <v>223</v>
      </c>
      <c r="D5" t="s">
        <v>274</v>
      </c>
      <c r="E5" t="s">
        <v>273</v>
      </c>
      <c r="F5">
        <v>23</v>
      </c>
      <c r="G5">
        <v>21</v>
      </c>
      <c r="H5" t="s">
        <v>271</v>
      </c>
      <c r="I5" t="s">
        <v>271</v>
      </c>
      <c r="J5">
        <v>44</v>
      </c>
    </row>
    <row r="6" spans="1:10" ht="12.75">
      <c r="A6">
        <v>6</v>
      </c>
      <c r="C6" t="s">
        <v>216</v>
      </c>
      <c r="D6" t="s">
        <v>288</v>
      </c>
      <c r="E6" t="s">
        <v>277</v>
      </c>
      <c r="F6">
        <v>16</v>
      </c>
      <c r="G6">
        <v>20</v>
      </c>
      <c r="H6" t="s">
        <v>271</v>
      </c>
      <c r="I6" t="s">
        <v>271</v>
      </c>
      <c r="J6">
        <v>36</v>
      </c>
    </row>
    <row r="7" spans="1:10" ht="12.75">
      <c r="A7">
        <v>7</v>
      </c>
      <c r="C7" t="s">
        <v>205</v>
      </c>
      <c r="D7" t="s">
        <v>283</v>
      </c>
      <c r="E7" t="s">
        <v>273</v>
      </c>
      <c r="F7">
        <v>18</v>
      </c>
      <c r="G7">
        <v>20</v>
      </c>
      <c r="H7" t="s">
        <v>271</v>
      </c>
      <c r="I7" t="s">
        <v>271</v>
      </c>
      <c r="J7">
        <v>38</v>
      </c>
    </row>
    <row r="8" spans="1:10" ht="12.75">
      <c r="A8">
        <v>8</v>
      </c>
      <c r="C8" t="s">
        <v>197</v>
      </c>
      <c r="D8" t="s">
        <v>284</v>
      </c>
      <c r="E8" t="s">
        <v>285</v>
      </c>
      <c r="F8">
        <v>17</v>
      </c>
      <c r="G8">
        <v>20</v>
      </c>
      <c r="H8" t="s">
        <v>271</v>
      </c>
      <c r="I8" t="s">
        <v>271</v>
      </c>
      <c r="J8">
        <v>37</v>
      </c>
    </row>
    <row r="9" spans="1:10" ht="12.75">
      <c r="A9">
        <v>9</v>
      </c>
      <c r="C9" t="s">
        <v>275</v>
      </c>
      <c r="D9" t="s">
        <v>276</v>
      </c>
      <c r="E9" t="s">
        <v>277</v>
      </c>
      <c r="F9">
        <v>24</v>
      </c>
      <c r="G9">
        <v>20</v>
      </c>
      <c r="H9" t="s">
        <v>271</v>
      </c>
      <c r="I9" t="s">
        <v>271</v>
      </c>
      <c r="J9">
        <v>44</v>
      </c>
    </row>
    <row r="10" spans="1:10" ht="12.75">
      <c r="A10">
        <v>10</v>
      </c>
      <c r="C10" s="115" t="s">
        <v>136</v>
      </c>
      <c r="D10" t="s">
        <v>278</v>
      </c>
      <c r="E10" t="s">
        <v>279</v>
      </c>
      <c r="F10">
        <v>22</v>
      </c>
      <c r="G10">
        <v>19</v>
      </c>
      <c r="H10" t="s">
        <v>271</v>
      </c>
      <c r="I10" t="s">
        <v>271</v>
      </c>
      <c r="J10">
        <v>41</v>
      </c>
    </row>
    <row r="11" spans="1:10" ht="12.75">
      <c r="A11">
        <v>11</v>
      </c>
      <c r="C11" t="s">
        <v>149</v>
      </c>
      <c r="D11" t="s">
        <v>289</v>
      </c>
      <c r="E11" t="s">
        <v>281</v>
      </c>
      <c r="F11">
        <v>17</v>
      </c>
      <c r="G11">
        <v>19</v>
      </c>
      <c r="H11" t="s">
        <v>271</v>
      </c>
      <c r="I11" t="s">
        <v>271</v>
      </c>
      <c r="J11">
        <v>36</v>
      </c>
    </row>
    <row r="12" spans="1:10" ht="12.75">
      <c r="A12">
        <v>12</v>
      </c>
      <c r="C12" t="s">
        <v>188</v>
      </c>
      <c r="D12" t="s">
        <v>274</v>
      </c>
      <c r="E12" t="s">
        <v>270</v>
      </c>
      <c r="F12">
        <v>20</v>
      </c>
      <c r="G12">
        <v>19</v>
      </c>
      <c r="H12" t="s">
        <v>271</v>
      </c>
      <c r="I12" t="s">
        <v>271</v>
      </c>
      <c r="J12">
        <v>39</v>
      </c>
    </row>
    <row r="13" spans="1:10" ht="12.75">
      <c r="A13">
        <v>13</v>
      </c>
      <c r="C13" t="s">
        <v>189</v>
      </c>
      <c r="D13" t="s">
        <v>286</v>
      </c>
      <c r="E13" t="s">
        <v>270</v>
      </c>
      <c r="F13">
        <v>20</v>
      </c>
      <c r="G13">
        <v>17</v>
      </c>
      <c r="H13" t="s">
        <v>271</v>
      </c>
      <c r="I13" t="s">
        <v>271</v>
      </c>
      <c r="J13">
        <v>37</v>
      </c>
    </row>
    <row r="14" spans="1:10" ht="12.75">
      <c r="A14">
        <v>14</v>
      </c>
      <c r="C14" t="s">
        <v>114</v>
      </c>
      <c r="D14" t="s">
        <v>295</v>
      </c>
      <c r="E14" t="s">
        <v>285</v>
      </c>
      <c r="F14">
        <v>13</v>
      </c>
      <c r="G14">
        <v>17</v>
      </c>
      <c r="H14" t="s">
        <v>271</v>
      </c>
      <c r="I14" t="s">
        <v>271</v>
      </c>
      <c r="J14">
        <v>30</v>
      </c>
    </row>
    <row r="15" spans="1:10" ht="12.75">
      <c r="A15">
        <v>15</v>
      </c>
      <c r="C15" t="s">
        <v>173</v>
      </c>
      <c r="D15" t="s">
        <v>293</v>
      </c>
      <c r="E15" t="s">
        <v>281</v>
      </c>
      <c r="F15">
        <v>15</v>
      </c>
      <c r="G15">
        <v>16</v>
      </c>
      <c r="H15" t="s">
        <v>271</v>
      </c>
      <c r="I15" t="s">
        <v>271</v>
      </c>
      <c r="J15">
        <v>31</v>
      </c>
    </row>
    <row r="16" spans="1:10" ht="12.75">
      <c r="A16">
        <v>16</v>
      </c>
      <c r="C16" t="s">
        <v>168</v>
      </c>
      <c r="D16" t="s">
        <v>291</v>
      </c>
      <c r="E16" t="s">
        <v>281</v>
      </c>
      <c r="F16">
        <v>19</v>
      </c>
      <c r="G16">
        <v>15</v>
      </c>
      <c r="H16" t="s">
        <v>271</v>
      </c>
      <c r="I16" t="s">
        <v>271</v>
      </c>
      <c r="J16">
        <v>34</v>
      </c>
    </row>
    <row r="17" spans="1:10" ht="12.75">
      <c r="A17">
        <v>17</v>
      </c>
      <c r="C17" t="s">
        <v>153</v>
      </c>
      <c r="D17" t="s">
        <v>290</v>
      </c>
      <c r="E17" t="s">
        <v>273</v>
      </c>
      <c r="F17">
        <v>20</v>
      </c>
      <c r="G17">
        <v>15</v>
      </c>
      <c r="H17" t="s">
        <v>271</v>
      </c>
      <c r="I17" t="s">
        <v>271</v>
      </c>
      <c r="J17">
        <v>35</v>
      </c>
    </row>
    <row r="18" spans="1:10" ht="12.75">
      <c r="A18">
        <v>18</v>
      </c>
      <c r="C18" t="s">
        <v>191</v>
      </c>
      <c r="D18" t="s">
        <v>287</v>
      </c>
      <c r="E18" t="s">
        <v>270</v>
      </c>
      <c r="F18">
        <v>22</v>
      </c>
      <c r="G18">
        <v>15</v>
      </c>
      <c r="H18" t="s">
        <v>271</v>
      </c>
      <c r="I18" t="s">
        <v>271</v>
      </c>
      <c r="J18">
        <v>37</v>
      </c>
    </row>
    <row r="19" spans="1:10" ht="12.75">
      <c r="A19">
        <v>19</v>
      </c>
      <c r="C19" t="s">
        <v>109</v>
      </c>
      <c r="D19" t="s">
        <v>296</v>
      </c>
      <c r="E19" t="s">
        <v>297</v>
      </c>
      <c r="F19">
        <v>15</v>
      </c>
      <c r="G19">
        <v>15</v>
      </c>
      <c r="H19" t="s">
        <v>271</v>
      </c>
      <c r="I19" t="s">
        <v>271</v>
      </c>
      <c r="J19">
        <v>30</v>
      </c>
    </row>
    <row r="20" spans="1:10" ht="12.75">
      <c r="A20">
        <v>20</v>
      </c>
      <c r="C20" t="s">
        <v>108</v>
      </c>
      <c r="D20" t="s">
        <v>298</v>
      </c>
      <c r="E20" t="s">
        <v>299</v>
      </c>
      <c r="F20">
        <v>16</v>
      </c>
      <c r="G20">
        <v>14</v>
      </c>
      <c r="H20" t="s">
        <v>271</v>
      </c>
      <c r="I20" t="s">
        <v>271</v>
      </c>
      <c r="J20">
        <v>30</v>
      </c>
    </row>
    <row r="21" spans="1:10" ht="12.75">
      <c r="A21">
        <v>21</v>
      </c>
      <c r="C21" t="s">
        <v>105</v>
      </c>
      <c r="D21" t="s">
        <v>286</v>
      </c>
      <c r="E21" t="s">
        <v>299</v>
      </c>
      <c r="F21">
        <v>14</v>
      </c>
      <c r="G21">
        <v>14</v>
      </c>
      <c r="H21" t="s">
        <v>271</v>
      </c>
      <c r="I21" t="s">
        <v>271</v>
      </c>
      <c r="J21">
        <v>28</v>
      </c>
    </row>
    <row r="22" spans="1:10" ht="12.75">
      <c r="A22">
        <v>22</v>
      </c>
      <c r="C22" t="s">
        <v>166</v>
      </c>
      <c r="D22" t="s">
        <v>309</v>
      </c>
      <c r="E22" t="s">
        <v>281</v>
      </c>
      <c r="F22">
        <v>9</v>
      </c>
      <c r="G22">
        <v>14</v>
      </c>
      <c r="H22" t="s">
        <v>271</v>
      </c>
      <c r="I22" t="s">
        <v>271</v>
      </c>
      <c r="J22">
        <v>23</v>
      </c>
    </row>
    <row r="23" spans="1:10" ht="12.75">
      <c r="A23">
        <v>23</v>
      </c>
      <c r="C23" t="s">
        <v>118</v>
      </c>
      <c r="D23" t="s">
        <v>312</v>
      </c>
      <c r="E23" t="s">
        <v>270</v>
      </c>
      <c r="F23">
        <v>7</v>
      </c>
      <c r="G23">
        <v>14</v>
      </c>
      <c r="H23" t="s">
        <v>271</v>
      </c>
      <c r="I23" t="s">
        <v>271</v>
      </c>
      <c r="J23">
        <v>21</v>
      </c>
    </row>
    <row r="24" spans="1:10" ht="12.75">
      <c r="A24">
        <v>24</v>
      </c>
      <c r="C24" t="s">
        <v>171</v>
      </c>
      <c r="D24" t="s">
        <v>306</v>
      </c>
      <c r="E24" t="s">
        <v>281</v>
      </c>
      <c r="F24">
        <v>11</v>
      </c>
      <c r="G24">
        <v>14</v>
      </c>
      <c r="H24" t="s">
        <v>271</v>
      </c>
      <c r="I24" t="s">
        <v>271</v>
      </c>
      <c r="J24">
        <v>25</v>
      </c>
    </row>
    <row r="25" spans="1:10" ht="12.75">
      <c r="A25">
        <v>25</v>
      </c>
      <c r="C25" t="s">
        <v>206</v>
      </c>
      <c r="D25" t="s">
        <v>300</v>
      </c>
      <c r="E25" t="s">
        <v>273</v>
      </c>
      <c r="F25">
        <v>16</v>
      </c>
      <c r="G25">
        <v>13</v>
      </c>
      <c r="H25" t="s">
        <v>271</v>
      </c>
      <c r="I25" t="s">
        <v>271</v>
      </c>
      <c r="J25">
        <v>29</v>
      </c>
    </row>
    <row r="26" spans="1:10" ht="12.75">
      <c r="A26">
        <v>26</v>
      </c>
      <c r="C26" t="s">
        <v>217</v>
      </c>
      <c r="D26" t="s">
        <v>294</v>
      </c>
      <c r="E26" t="s">
        <v>277</v>
      </c>
      <c r="F26">
        <v>18</v>
      </c>
      <c r="G26">
        <v>13</v>
      </c>
      <c r="H26" t="s">
        <v>271</v>
      </c>
      <c r="I26" t="s">
        <v>271</v>
      </c>
      <c r="J26">
        <v>31</v>
      </c>
    </row>
    <row r="27" spans="1:10" ht="12.75">
      <c r="A27">
        <v>27</v>
      </c>
      <c r="C27" t="s">
        <v>107</v>
      </c>
      <c r="D27" t="s">
        <v>302</v>
      </c>
      <c r="E27" t="s">
        <v>273</v>
      </c>
      <c r="F27">
        <v>14</v>
      </c>
      <c r="G27">
        <v>13</v>
      </c>
      <c r="H27" t="s">
        <v>271</v>
      </c>
      <c r="I27" t="s">
        <v>271</v>
      </c>
      <c r="J27">
        <v>27</v>
      </c>
    </row>
    <row r="28" spans="1:10" ht="12.75">
      <c r="A28">
        <v>28</v>
      </c>
      <c r="C28" t="s">
        <v>182</v>
      </c>
      <c r="D28" t="s">
        <v>302</v>
      </c>
      <c r="E28" t="s">
        <v>270</v>
      </c>
      <c r="F28">
        <v>10</v>
      </c>
      <c r="G28">
        <v>13</v>
      </c>
      <c r="H28" t="s">
        <v>271</v>
      </c>
      <c r="I28" t="s">
        <v>271</v>
      </c>
      <c r="J28">
        <v>23</v>
      </c>
    </row>
    <row r="29" spans="1:10" ht="12.75">
      <c r="A29">
        <v>29</v>
      </c>
      <c r="C29" t="s">
        <v>151</v>
      </c>
      <c r="D29" t="s">
        <v>301</v>
      </c>
      <c r="E29" t="s">
        <v>273</v>
      </c>
      <c r="F29">
        <v>15</v>
      </c>
      <c r="G29">
        <v>13</v>
      </c>
      <c r="H29" t="s">
        <v>271</v>
      </c>
      <c r="I29" t="s">
        <v>271</v>
      </c>
      <c r="J29">
        <v>28</v>
      </c>
    </row>
    <row r="30" spans="1:10" ht="12.75">
      <c r="A30">
        <v>30</v>
      </c>
      <c r="C30" t="s">
        <v>133</v>
      </c>
      <c r="D30" t="s">
        <v>313</v>
      </c>
      <c r="E30" t="s">
        <v>297</v>
      </c>
      <c r="F30">
        <v>9</v>
      </c>
      <c r="G30">
        <v>12</v>
      </c>
      <c r="H30" t="s">
        <v>271</v>
      </c>
      <c r="I30" t="s">
        <v>271</v>
      </c>
      <c r="J30">
        <v>21</v>
      </c>
    </row>
    <row r="31" spans="1:10" ht="12.75">
      <c r="A31">
        <v>31</v>
      </c>
      <c r="C31" t="s">
        <v>218</v>
      </c>
      <c r="D31" t="s">
        <v>303</v>
      </c>
      <c r="E31" t="s">
        <v>277</v>
      </c>
      <c r="F31">
        <v>15</v>
      </c>
      <c r="G31">
        <v>11</v>
      </c>
      <c r="H31" t="s">
        <v>271</v>
      </c>
      <c r="I31" t="s">
        <v>271</v>
      </c>
      <c r="J31">
        <v>26</v>
      </c>
    </row>
    <row r="32" spans="1:10" ht="12.75">
      <c r="A32">
        <v>32</v>
      </c>
      <c r="C32" t="s">
        <v>106</v>
      </c>
      <c r="D32" t="s">
        <v>292</v>
      </c>
      <c r="E32" t="s">
        <v>285</v>
      </c>
      <c r="F32">
        <v>21</v>
      </c>
      <c r="G32">
        <v>11</v>
      </c>
      <c r="H32" t="s">
        <v>271</v>
      </c>
      <c r="I32" t="s">
        <v>271</v>
      </c>
      <c r="J32">
        <v>32</v>
      </c>
    </row>
    <row r="33" spans="1:10" ht="12.75">
      <c r="A33">
        <v>33</v>
      </c>
      <c r="C33" t="s">
        <v>130</v>
      </c>
      <c r="D33" t="s">
        <v>307</v>
      </c>
      <c r="E33" t="s">
        <v>299</v>
      </c>
      <c r="F33">
        <v>13</v>
      </c>
      <c r="G33">
        <v>11</v>
      </c>
      <c r="H33" t="s">
        <v>271</v>
      </c>
      <c r="I33" t="s">
        <v>271</v>
      </c>
      <c r="J33">
        <v>24</v>
      </c>
    </row>
    <row r="34" spans="1:10" ht="12.75">
      <c r="A34">
        <v>34</v>
      </c>
      <c r="C34" t="s">
        <v>224</v>
      </c>
      <c r="D34" t="s">
        <v>317</v>
      </c>
      <c r="E34" t="s">
        <v>273</v>
      </c>
      <c r="F34">
        <v>7</v>
      </c>
      <c r="G34">
        <v>11</v>
      </c>
      <c r="H34" t="s">
        <v>271</v>
      </c>
      <c r="I34" t="s">
        <v>271</v>
      </c>
      <c r="J34">
        <v>18</v>
      </c>
    </row>
    <row r="35" spans="1:10" ht="12.75">
      <c r="A35">
        <v>35</v>
      </c>
      <c r="C35" t="s">
        <v>214</v>
      </c>
      <c r="D35" t="s">
        <v>326</v>
      </c>
      <c r="E35" t="s">
        <v>299</v>
      </c>
      <c r="F35">
        <v>2</v>
      </c>
      <c r="G35">
        <v>10</v>
      </c>
      <c r="H35" t="s">
        <v>271</v>
      </c>
      <c r="I35" t="s">
        <v>271</v>
      </c>
      <c r="J35">
        <v>12</v>
      </c>
    </row>
    <row r="36" spans="1:10" ht="12.75">
      <c r="A36">
        <v>36</v>
      </c>
      <c r="C36" t="s">
        <v>207</v>
      </c>
      <c r="D36" t="s">
        <v>304</v>
      </c>
      <c r="E36" t="s">
        <v>277</v>
      </c>
      <c r="F36">
        <v>16</v>
      </c>
      <c r="G36">
        <v>10</v>
      </c>
      <c r="H36" t="s">
        <v>271</v>
      </c>
      <c r="I36" t="s">
        <v>271</v>
      </c>
      <c r="J36">
        <v>26</v>
      </c>
    </row>
    <row r="37" spans="1:10" ht="12.75">
      <c r="A37">
        <v>37</v>
      </c>
      <c r="C37" t="s">
        <v>202</v>
      </c>
      <c r="D37" t="s">
        <v>318</v>
      </c>
      <c r="E37" t="s">
        <v>285</v>
      </c>
      <c r="F37">
        <v>8</v>
      </c>
      <c r="G37">
        <v>10</v>
      </c>
      <c r="H37" t="s">
        <v>271</v>
      </c>
      <c r="I37" t="s">
        <v>271</v>
      </c>
      <c r="J37">
        <v>18</v>
      </c>
    </row>
    <row r="38" spans="1:10" ht="12.75">
      <c r="A38">
        <v>38</v>
      </c>
      <c r="C38" t="s">
        <v>174</v>
      </c>
      <c r="D38" t="s">
        <v>320</v>
      </c>
      <c r="E38" t="s">
        <v>281</v>
      </c>
      <c r="F38">
        <v>7</v>
      </c>
      <c r="G38">
        <v>10</v>
      </c>
      <c r="H38" t="s">
        <v>271</v>
      </c>
      <c r="I38" t="s">
        <v>271</v>
      </c>
      <c r="J38">
        <v>17</v>
      </c>
    </row>
    <row r="39" spans="1:10" ht="12.75">
      <c r="A39">
        <v>39</v>
      </c>
      <c r="C39" t="s">
        <v>200</v>
      </c>
      <c r="D39" t="s">
        <v>314</v>
      </c>
      <c r="E39" t="s">
        <v>285</v>
      </c>
      <c r="F39">
        <v>10</v>
      </c>
      <c r="G39">
        <v>10</v>
      </c>
      <c r="H39" t="s">
        <v>271</v>
      </c>
      <c r="I39" t="s">
        <v>271</v>
      </c>
      <c r="J39">
        <v>20</v>
      </c>
    </row>
    <row r="40" spans="1:10" ht="12.75">
      <c r="A40">
        <v>40</v>
      </c>
      <c r="C40" t="s">
        <v>111</v>
      </c>
      <c r="D40" t="s">
        <v>308</v>
      </c>
      <c r="E40" t="s">
        <v>299</v>
      </c>
      <c r="F40">
        <v>14</v>
      </c>
      <c r="G40">
        <v>10</v>
      </c>
      <c r="H40" t="s">
        <v>271</v>
      </c>
      <c r="I40" t="s">
        <v>271</v>
      </c>
      <c r="J40">
        <v>24</v>
      </c>
    </row>
    <row r="41" spans="1:10" ht="12.75">
      <c r="A41">
        <v>41</v>
      </c>
      <c r="C41" t="s">
        <v>198</v>
      </c>
      <c r="D41" t="s">
        <v>310</v>
      </c>
      <c r="E41" t="s">
        <v>285</v>
      </c>
      <c r="F41">
        <v>13</v>
      </c>
      <c r="G41">
        <v>10</v>
      </c>
      <c r="H41" t="s">
        <v>271</v>
      </c>
      <c r="I41" t="s">
        <v>271</v>
      </c>
      <c r="J41">
        <v>23</v>
      </c>
    </row>
    <row r="42" spans="1:10" ht="12.75">
      <c r="A42">
        <v>42</v>
      </c>
      <c r="C42" t="s">
        <v>115</v>
      </c>
      <c r="D42" t="s">
        <v>319</v>
      </c>
      <c r="E42" t="s">
        <v>299</v>
      </c>
      <c r="F42">
        <v>9</v>
      </c>
      <c r="G42">
        <v>9</v>
      </c>
      <c r="H42" t="s">
        <v>271</v>
      </c>
      <c r="I42" t="s">
        <v>271</v>
      </c>
      <c r="J42">
        <v>18</v>
      </c>
    </row>
    <row r="43" spans="1:10" ht="12.75">
      <c r="A43">
        <v>43</v>
      </c>
      <c r="C43" t="s">
        <v>196</v>
      </c>
      <c r="D43" t="s">
        <v>305</v>
      </c>
      <c r="E43" t="s">
        <v>285</v>
      </c>
      <c r="F43">
        <v>17</v>
      </c>
      <c r="G43">
        <v>9</v>
      </c>
      <c r="H43" t="s">
        <v>271</v>
      </c>
      <c r="I43" t="s">
        <v>271</v>
      </c>
      <c r="J43">
        <v>26</v>
      </c>
    </row>
    <row r="44" spans="1:10" ht="12.75">
      <c r="A44">
        <v>44</v>
      </c>
      <c r="C44" t="s">
        <v>164</v>
      </c>
      <c r="D44" t="s">
        <v>315</v>
      </c>
      <c r="E44" t="s">
        <v>281</v>
      </c>
      <c r="F44">
        <v>10</v>
      </c>
      <c r="G44">
        <v>9</v>
      </c>
      <c r="H44" t="s">
        <v>271</v>
      </c>
      <c r="I44" t="s">
        <v>271</v>
      </c>
      <c r="J44">
        <v>19</v>
      </c>
    </row>
    <row r="45" spans="1:10" ht="12.75">
      <c r="A45">
        <v>45</v>
      </c>
      <c r="C45" t="s">
        <v>113</v>
      </c>
      <c r="D45" t="s">
        <v>311</v>
      </c>
      <c r="E45" t="s">
        <v>299</v>
      </c>
      <c r="F45">
        <v>13</v>
      </c>
      <c r="G45">
        <v>9</v>
      </c>
      <c r="H45" t="s">
        <v>271</v>
      </c>
      <c r="I45" t="s">
        <v>271</v>
      </c>
      <c r="J45">
        <v>22</v>
      </c>
    </row>
    <row r="46" spans="1:10" ht="12.75">
      <c r="A46">
        <v>46</v>
      </c>
      <c r="C46" t="s">
        <v>135</v>
      </c>
      <c r="D46" t="s">
        <v>316</v>
      </c>
      <c r="E46" t="s">
        <v>279</v>
      </c>
      <c r="F46">
        <v>11</v>
      </c>
      <c r="G46">
        <v>8</v>
      </c>
      <c r="H46" t="s">
        <v>271</v>
      </c>
      <c r="I46" t="s">
        <v>271</v>
      </c>
      <c r="J46">
        <v>19</v>
      </c>
    </row>
    <row r="47" spans="1:10" ht="12.75">
      <c r="A47">
        <v>47</v>
      </c>
      <c r="C47" t="s">
        <v>117</v>
      </c>
      <c r="D47" t="s">
        <v>322</v>
      </c>
      <c r="E47" t="s">
        <v>299</v>
      </c>
      <c r="F47">
        <v>7</v>
      </c>
      <c r="G47">
        <v>8</v>
      </c>
      <c r="H47" t="s">
        <v>271</v>
      </c>
      <c r="I47" t="s">
        <v>271</v>
      </c>
      <c r="J47">
        <v>15</v>
      </c>
    </row>
    <row r="48" spans="1:10" ht="12.75">
      <c r="A48">
        <v>48</v>
      </c>
      <c r="C48" t="s">
        <v>112</v>
      </c>
      <c r="D48" t="s">
        <v>315</v>
      </c>
      <c r="E48" t="s">
        <v>297</v>
      </c>
      <c r="F48">
        <v>13</v>
      </c>
      <c r="G48">
        <v>7</v>
      </c>
      <c r="H48" t="s">
        <v>271</v>
      </c>
      <c r="I48" t="s">
        <v>271</v>
      </c>
      <c r="J48">
        <v>20</v>
      </c>
    </row>
    <row r="49" spans="1:10" ht="12.75">
      <c r="A49">
        <v>49</v>
      </c>
      <c r="C49" t="s">
        <v>183</v>
      </c>
      <c r="D49" t="s">
        <v>321</v>
      </c>
      <c r="E49" t="s">
        <v>270</v>
      </c>
      <c r="F49">
        <v>10</v>
      </c>
      <c r="G49">
        <v>7</v>
      </c>
      <c r="H49" t="s">
        <v>271</v>
      </c>
      <c r="I49" t="s">
        <v>271</v>
      </c>
      <c r="J49">
        <v>17</v>
      </c>
    </row>
    <row r="50" spans="1:10" ht="12.75">
      <c r="A50">
        <v>50</v>
      </c>
      <c r="C50" t="s">
        <v>110</v>
      </c>
      <c r="D50" t="s">
        <v>323</v>
      </c>
      <c r="E50" t="s">
        <v>281</v>
      </c>
      <c r="F50">
        <v>7</v>
      </c>
      <c r="G50">
        <v>7</v>
      </c>
      <c r="H50" t="s">
        <v>271</v>
      </c>
      <c r="I50" t="s">
        <v>271</v>
      </c>
      <c r="J50">
        <v>14</v>
      </c>
    </row>
    <row r="51" spans="1:10" ht="12.75">
      <c r="A51">
        <v>51</v>
      </c>
      <c r="C51" t="s">
        <v>220</v>
      </c>
      <c r="D51" t="s">
        <v>324</v>
      </c>
      <c r="E51" t="s">
        <v>277</v>
      </c>
      <c r="F51">
        <v>7</v>
      </c>
      <c r="G51">
        <v>7</v>
      </c>
      <c r="H51" t="s">
        <v>271</v>
      </c>
      <c r="I51" t="s">
        <v>271</v>
      </c>
      <c r="J51">
        <v>14</v>
      </c>
    </row>
    <row r="52" spans="1:10" ht="12.75">
      <c r="A52">
        <v>52</v>
      </c>
      <c r="C52" t="s">
        <v>199</v>
      </c>
      <c r="D52" t="s">
        <v>311</v>
      </c>
      <c r="E52" t="s">
        <v>285</v>
      </c>
      <c r="F52">
        <v>5</v>
      </c>
      <c r="G52">
        <v>7</v>
      </c>
      <c r="H52" t="s">
        <v>271</v>
      </c>
      <c r="I52" t="s">
        <v>271</v>
      </c>
      <c r="J52">
        <v>12</v>
      </c>
    </row>
    <row r="53" spans="1:10" ht="12.75">
      <c r="A53">
        <v>53</v>
      </c>
      <c r="C53" t="s">
        <v>227</v>
      </c>
      <c r="D53" t="s">
        <v>312</v>
      </c>
      <c r="E53" t="s">
        <v>273</v>
      </c>
      <c r="F53">
        <v>6</v>
      </c>
      <c r="G53">
        <v>6</v>
      </c>
      <c r="H53" t="s">
        <v>271</v>
      </c>
      <c r="I53" t="s">
        <v>271</v>
      </c>
      <c r="J53">
        <v>12</v>
      </c>
    </row>
    <row r="54" spans="1:10" ht="12.75">
      <c r="A54">
        <v>54</v>
      </c>
      <c r="C54" t="s">
        <v>119</v>
      </c>
      <c r="D54" t="s">
        <v>316</v>
      </c>
      <c r="E54" t="s">
        <v>285</v>
      </c>
      <c r="F54">
        <v>6</v>
      </c>
      <c r="G54">
        <v>6</v>
      </c>
      <c r="H54" t="s">
        <v>271</v>
      </c>
      <c r="I54" t="s">
        <v>271</v>
      </c>
      <c r="J54">
        <v>12</v>
      </c>
    </row>
    <row r="55" spans="1:10" ht="12.75">
      <c r="A55">
        <v>55</v>
      </c>
      <c r="C55" t="s">
        <v>243</v>
      </c>
      <c r="D55" t="s">
        <v>327</v>
      </c>
      <c r="E55" t="s">
        <v>273</v>
      </c>
      <c r="F55">
        <v>7</v>
      </c>
      <c r="G55">
        <v>5</v>
      </c>
      <c r="H55" t="s">
        <v>271</v>
      </c>
      <c r="I55" t="s">
        <v>271</v>
      </c>
      <c r="J55">
        <v>12</v>
      </c>
    </row>
    <row r="56" spans="1:10" ht="12.75">
      <c r="A56">
        <v>56</v>
      </c>
      <c r="C56" t="s">
        <v>121</v>
      </c>
      <c r="D56" t="s">
        <v>317</v>
      </c>
      <c r="E56" t="s">
        <v>281</v>
      </c>
      <c r="F56">
        <v>8</v>
      </c>
      <c r="G56">
        <v>4</v>
      </c>
      <c r="H56" t="s">
        <v>271</v>
      </c>
      <c r="I56" t="s">
        <v>271</v>
      </c>
      <c r="J56">
        <v>12</v>
      </c>
    </row>
    <row r="57" spans="1:10" ht="12.75">
      <c r="A57">
        <v>57</v>
      </c>
      <c r="C57" t="s">
        <v>154</v>
      </c>
      <c r="D57" t="s">
        <v>328</v>
      </c>
      <c r="E57" t="s">
        <v>273</v>
      </c>
      <c r="F57">
        <v>8</v>
      </c>
      <c r="G57">
        <v>4</v>
      </c>
      <c r="H57" t="s">
        <v>271</v>
      </c>
      <c r="I57" t="s">
        <v>271</v>
      </c>
      <c r="J57">
        <v>12</v>
      </c>
    </row>
    <row r="58" spans="1:10" ht="12.75">
      <c r="A58">
        <v>58</v>
      </c>
      <c r="C58" t="s">
        <v>201</v>
      </c>
      <c r="D58" t="s">
        <v>329</v>
      </c>
      <c r="E58" t="s">
        <v>285</v>
      </c>
      <c r="F58">
        <v>8</v>
      </c>
      <c r="G58">
        <v>4</v>
      </c>
      <c r="H58" t="s">
        <v>271</v>
      </c>
      <c r="I58" t="s">
        <v>271</v>
      </c>
      <c r="J58">
        <v>12</v>
      </c>
    </row>
    <row r="59" spans="1:10" ht="12.75">
      <c r="A59">
        <v>59</v>
      </c>
      <c r="C59" t="s">
        <v>181</v>
      </c>
      <c r="D59" t="s">
        <v>329</v>
      </c>
      <c r="E59" t="s">
        <v>270</v>
      </c>
      <c r="F59">
        <v>5</v>
      </c>
      <c r="G59">
        <v>4</v>
      </c>
      <c r="H59" t="s">
        <v>271</v>
      </c>
      <c r="I59" t="s">
        <v>271</v>
      </c>
      <c r="J59">
        <v>9</v>
      </c>
    </row>
    <row r="60" spans="1:10" ht="12.75">
      <c r="A60">
        <v>60</v>
      </c>
      <c r="C60" t="s">
        <v>175</v>
      </c>
      <c r="D60" t="s">
        <v>330</v>
      </c>
      <c r="E60" t="s">
        <v>281</v>
      </c>
      <c r="F60">
        <v>5</v>
      </c>
      <c r="G60">
        <v>4</v>
      </c>
      <c r="H60" t="s">
        <v>271</v>
      </c>
      <c r="I60" t="s">
        <v>271</v>
      </c>
      <c r="J60">
        <v>9</v>
      </c>
    </row>
    <row r="61" spans="1:10" ht="12.75">
      <c r="A61">
        <v>61</v>
      </c>
      <c r="C61" t="s">
        <v>116</v>
      </c>
      <c r="D61" t="s">
        <v>330</v>
      </c>
      <c r="E61" t="s">
        <v>270</v>
      </c>
      <c r="F61">
        <v>4</v>
      </c>
      <c r="G61">
        <v>4</v>
      </c>
      <c r="H61" t="s">
        <v>271</v>
      </c>
      <c r="I61" t="s">
        <v>271</v>
      </c>
      <c r="J61">
        <v>8</v>
      </c>
    </row>
    <row r="62" spans="1:10" ht="12.75">
      <c r="A62">
        <v>62</v>
      </c>
      <c r="C62" t="s">
        <v>120</v>
      </c>
      <c r="D62" t="s">
        <v>325</v>
      </c>
      <c r="E62" t="s">
        <v>281</v>
      </c>
      <c r="F62">
        <v>11</v>
      </c>
      <c r="G62">
        <v>3</v>
      </c>
      <c r="H62" t="s">
        <v>271</v>
      </c>
      <c r="I62" t="s">
        <v>271</v>
      </c>
      <c r="J62">
        <v>14</v>
      </c>
    </row>
    <row r="63" spans="1:10" ht="12.75">
      <c r="A63">
        <v>63</v>
      </c>
      <c r="C63" t="s">
        <v>219</v>
      </c>
      <c r="D63" t="s">
        <v>331</v>
      </c>
      <c r="E63" t="s">
        <v>277</v>
      </c>
      <c r="F63">
        <v>6</v>
      </c>
      <c r="G63">
        <v>2</v>
      </c>
      <c r="H63" t="s">
        <v>271</v>
      </c>
      <c r="I63" t="s">
        <v>271</v>
      </c>
      <c r="J63">
        <v>8</v>
      </c>
    </row>
    <row r="64" spans="1:10" ht="12.75">
      <c r="A64">
        <v>64</v>
      </c>
      <c r="C64" t="s">
        <v>122</v>
      </c>
      <c r="D64" t="s">
        <v>333</v>
      </c>
      <c r="E64" t="s">
        <v>273</v>
      </c>
      <c r="F64">
        <v>4</v>
      </c>
      <c r="G64">
        <v>2</v>
      </c>
      <c r="H64" t="s">
        <v>271</v>
      </c>
      <c r="I64" t="s">
        <v>271</v>
      </c>
      <c r="J64">
        <v>6</v>
      </c>
    </row>
    <row r="65" spans="1:10" ht="12.75">
      <c r="A65">
        <v>65</v>
      </c>
      <c r="C65" t="s">
        <v>167</v>
      </c>
      <c r="D65" t="s">
        <v>335</v>
      </c>
      <c r="E65" t="s">
        <v>281</v>
      </c>
      <c r="F65">
        <v>1</v>
      </c>
      <c r="G65">
        <v>1</v>
      </c>
      <c r="H65" t="s">
        <v>271</v>
      </c>
      <c r="I65" t="s">
        <v>271</v>
      </c>
      <c r="J65">
        <v>2</v>
      </c>
    </row>
    <row r="66" spans="1:10" ht="12.75">
      <c r="A66">
        <v>66</v>
      </c>
      <c r="C66" t="s">
        <v>137</v>
      </c>
      <c r="D66" t="s">
        <v>332</v>
      </c>
      <c r="E66" t="s">
        <v>279</v>
      </c>
      <c r="F66">
        <v>6</v>
      </c>
      <c r="G66">
        <v>1</v>
      </c>
      <c r="H66" t="s">
        <v>271</v>
      </c>
      <c r="I66" t="s">
        <v>271</v>
      </c>
      <c r="J66">
        <v>7</v>
      </c>
    </row>
    <row r="67" spans="1:10" ht="12.75">
      <c r="A67">
        <v>67</v>
      </c>
      <c r="C67" t="s">
        <v>123</v>
      </c>
      <c r="D67" t="s">
        <v>334</v>
      </c>
      <c r="E67" t="s">
        <v>297</v>
      </c>
      <c r="F67">
        <v>3</v>
      </c>
      <c r="G67">
        <v>1</v>
      </c>
      <c r="H67" t="s">
        <v>271</v>
      </c>
      <c r="I67" t="s">
        <v>271</v>
      </c>
      <c r="J67">
        <v>4</v>
      </c>
    </row>
    <row r="68" spans="1:9" ht="12.75">
      <c r="A68" t="s">
        <v>271</v>
      </c>
      <c r="C68" t="s">
        <v>208</v>
      </c>
      <c r="D68" t="s">
        <v>336</v>
      </c>
      <c r="E68" t="s">
        <v>273</v>
      </c>
      <c r="F68">
        <v>14</v>
      </c>
      <c r="G68" t="s">
        <v>337</v>
      </c>
      <c r="H68" t="s">
        <v>271</v>
      </c>
      <c r="I68" t="s">
        <v>271</v>
      </c>
    </row>
    <row r="69" spans="1:9" ht="12.75">
      <c r="A69" t="s">
        <v>271</v>
      </c>
      <c r="C69" t="s">
        <v>134</v>
      </c>
      <c r="D69" t="s">
        <v>323</v>
      </c>
      <c r="E69" t="s">
        <v>297</v>
      </c>
      <c r="F69" t="s">
        <v>339</v>
      </c>
      <c r="G69" t="s">
        <v>339</v>
      </c>
      <c r="H69" t="s">
        <v>271</v>
      </c>
      <c r="I69" t="s">
        <v>271</v>
      </c>
    </row>
    <row r="70" spans="1:9" ht="12.75">
      <c r="A70" t="s">
        <v>271</v>
      </c>
      <c r="C70" t="s">
        <v>165</v>
      </c>
      <c r="D70" t="s">
        <v>338</v>
      </c>
      <c r="E70" t="s">
        <v>281</v>
      </c>
      <c r="F70">
        <v>2</v>
      </c>
      <c r="G70" t="s">
        <v>339</v>
      </c>
      <c r="H70" t="s">
        <v>271</v>
      </c>
      <c r="I70" t="s">
        <v>271</v>
      </c>
    </row>
    <row r="72" ht="12.75">
      <c r="A72" t="s">
        <v>340</v>
      </c>
    </row>
    <row r="73" spans="1:10" ht="12.75">
      <c r="A73" t="s">
        <v>259</v>
      </c>
      <c r="B73" t="s">
        <v>260</v>
      </c>
      <c r="C73" t="s">
        <v>261</v>
      </c>
      <c r="D73" t="s">
        <v>262</v>
      </c>
      <c r="E73" t="s">
        <v>263</v>
      </c>
      <c r="F73" t="s">
        <v>264</v>
      </c>
      <c r="G73" t="s">
        <v>265</v>
      </c>
      <c r="H73" t="s">
        <v>266</v>
      </c>
      <c r="I73" t="s">
        <v>267</v>
      </c>
      <c r="J73" t="s">
        <v>268</v>
      </c>
    </row>
    <row r="74" spans="1:10" ht="12.75">
      <c r="A74">
        <v>1</v>
      </c>
      <c r="C74" t="s">
        <v>195</v>
      </c>
      <c r="D74" t="s">
        <v>341</v>
      </c>
      <c r="E74" t="s">
        <v>285</v>
      </c>
      <c r="F74">
        <v>29</v>
      </c>
      <c r="G74">
        <v>20</v>
      </c>
      <c r="H74" t="s">
        <v>271</v>
      </c>
      <c r="I74" t="s">
        <v>271</v>
      </c>
      <c r="J74">
        <v>49</v>
      </c>
    </row>
    <row r="75" spans="1:10" ht="12.75">
      <c r="A75">
        <v>2</v>
      </c>
      <c r="C75" t="s">
        <v>124</v>
      </c>
      <c r="D75" t="s">
        <v>342</v>
      </c>
      <c r="E75" t="s">
        <v>270</v>
      </c>
      <c r="F75">
        <v>18</v>
      </c>
      <c r="G75">
        <v>20</v>
      </c>
      <c r="H75" t="s">
        <v>271</v>
      </c>
      <c r="I75" t="s">
        <v>271</v>
      </c>
      <c r="J75">
        <v>38</v>
      </c>
    </row>
    <row r="76" spans="1:10" ht="12.75">
      <c r="A76">
        <v>3</v>
      </c>
      <c r="C76" t="s">
        <v>212</v>
      </c>
      <c r="D76" t="s">
        <v>344</v>
      </c>
      <c r="E76" t="s">
        <v>281</v>
      </c>
      <c r="F76">
        <v>15</v>
      </c>
      <c r="G76">
        <v>18</v>
      </c>
      <c r="H76" t="s">
        <v>271</v>
      </c>
      <c r="I76" t="s">
        <v>271</v>
      </c>
      <c r="J76">
        <v>33</v>
      </c>
    </row>
    <row r="77" spans="1:10" ht="12.75">
      <c r="A77">
        <v>4</v>
      </c>
      <c r="C77" t="s">
        <v>131</v>
      </c>
      <c r="D77" t="s">
        <v>345</v>
      </c>
      <c r="E77" t="s">
        <v>299</v>
      </c>
      <c r="F77">
        <v>13</v>
      </c>
      <c r="G77">
        <v>17</v>
      </c>
      <c r="H77" t="s">
        <v>271</v>
      </c>
      <c r="I77" t="s">
        <v>271</v>
      </c>
      <c r="J77">
        <v>30</v>
      </c>
    </row>
    <row r="78" spans="1:10" ht="12.75">
      <c r="A78">
        <v>5</v>
      </c>
      <c r="C78" t="s">
        <v>176</v>
      </c>
      <c r="D78" t="s">
        <v>343</v>
      </c>
      <c r="E78" t="s">
        <v>281</v>
      </c>
      <c r="F78">
        <v>21</v>
      </c>
      <c r="G78">
        <v>15</v>
      </c>
      <c r="H78" t="s">
        <v>271</v>
      </c>
      <c r="I78" t="s">
        <v>271</v>
      </c>
      <c r="J78">
        <v>36</v>
      </c>
    </row>
    <row r="79" spans="1:10" ht="12.75">
      <c r="A79">
        <v>6</v>
      </c>
      <c r="C79" t="s">
        <v>225</v>
      </c>
      <c r="D79" t="s">
        <v>347</v>
      </c>
      <c r="E79" t="s">
        <v>273</v>
      </c>
      <c r="F79">
        <v>12</v>
      </c>
      <c r="G79">
        <v>10</v>
      </c>
      <c r="H79" t="s">
        <v>271</v>
      </c>
      <c r="I79" t="s">
        <v>271</v>
      </c>
      <c r="J79">
        <v>22</v>
      </c>
    </row>
    <row r="80" spans="1:10" ht="12.75">
      <c r="A80">
        <v>7</v>
      </c>
      <c r="C80" t="s">
        <v>132</v>
      </c>
      <c r="D80" t="s">
        <v>349</v>
      </c>
      <c r="E80" t="s">
        <v>299</v>
      </c>
      <c r="F80">
        <v>6</v>
      </c>
      <c r="G80">
        <v>8</v>
      </c>
      <c r="H80" t="s">
        <v>271</v>
      </c>
      <c r="I80" t="s">
        <v>271</v>
      </c>
      <c r="J80">
        <v>14</v>
      </c>
    </row>
    <row r="81" spans="1:10" ht="12.75">
      <c r="A81">
        <v>8</v>
      </c>
      <c r="C81" t="s">
        <v>172</v>
      </c>
      <c r="D81" t="s">
        <v>346</v>
      </c>
      <c r="E81" t="s">
        <v>281</v>
      </c>
      <c r="F81">
        <v>15</v>
      </c>
      <c r="G81">
        <v>8</v>
      </c>
      <c r="H81" t="s">
        <v>271</v>
      </c>
      <c r="I81" t="s">
        <v>271</v>
      </c>
      <c r="J81">
        <v>23</v>
      </c>
    </row>
    <row r="82" spans="1:10" ht="12.75">
      <c r="A82">
        <v>9</v>
      </c>
      <c r="C82" t="s">
        <v>125</v>
      </c>
      <c r="D82" t="s">
        <v>348</v>
      </c>
      <c r="E82" t="s">
        <v>285</v>
      </c>
      <c r="F82">
        <v>10</v>
      </c>
      <c r="G82">
        <v>7</v>
      </c>
      <c r="H82" t="s">
        <v>271</v>
      </c>
      <c r="I82" t="s">
        <v>271</v>
      </c>
      <c r="J82">
        <v>17</v>
      </c>
    </row>
    <row r="83" spans="1:10" ht="12.75">
      <c r="A83">
        <v>10</v>
      </c>
      <c r="C83" t="s">
        <v>194</v>
      </c>
      <c r="D83" t="s">
        <v>350</v>
      </c>
      <c r="E83" t="s">
        <v>285</v>
      </c>
      <c r="F83">
        <v>5</v>
      </c>
      <c r="G83">
        <v>7</v>
      </c>
      <c r="H83" t="s">
        <v>271</v>
      </c>
      <c r="I83" t="s">
        <v>271</v>
      </c>
      <c r="J83">
        <v>12</v>
      </c>
    </row>
    <row r="84" spans="1:10" ht="12.75">
      <c r="A84">
        <v>11</v>
      </c>
      <c r="C84" t="s">
        <v>211</v>
      </c>
      <c r="D84" t="s">
        <v>351</v>
      </c>
      <c r="E84" t="s">
        <v>273</v>
      </c>
      <c r="F84">
        <v>6</v>
      </c>
      <c r="G84">
        <v>6</v>
      </c>
      <c r="H84" t="s">
        <v>271</v>
      </c>
      <c r="I84" t="s">
        <v>271</v>
      </c>
      <c r="J84">
        <v>12</v>
      </c>
    </row>
    <row r="85" spans="1:10" ht="12.75">
      <c r="A85">
        <v>12</v>
      </c>
      <c r="C85" t="s">
        <v>126</v>
      </c>
      <c r="D85" t="s">
        <v>318</v>
      </c>
      <c r="E85" t="s">
        <v>273</v>
      </c>
      <c r="F85">
        <v>9</v>
      </c>
      <c r="G85">
        <v>6</v>
      </c>
      <c r="H85" t="s">
        <v>271</v>
      </c>
      <c r="I85" t="s">
        <v>271</v>
      </c>
      <c r="J85">
        <v>15</v>
      </c>
    </row>
    <row r="86" spans="1:10" ht="12.75">
      <c r="A86">
        <v>13</v>
      </c>
      <c r="C86" t="s">
        <v>190</v>
      </c>
      <c r="D86" t="s">
        <v>357</v>
      </c>
      <c r="E86" t="s">
        <v>270</v>
      </c>
      <c r="F86">
        <v>3</v>
      </c>
      <c r="G86">
        <v>5</v>
      </c>
      <c r="H86" t="s">
        <v>271</v>
      </c>
      <c r="I86" t="s">
        <v>271</v>
      </c>
      <c r="J86">
        <v>8</v>
      </c>
    </row>
    <row r="87" spans="1:10" ht="12.75">
      <c r="A87">
        <v>14</v>
      </c>
      <c r="C87" t="s">
        <v>155</v>
      </c>
      <c r="D87" t="s">
        <v>352</v>
      </c>
      <c r="E87" t="s">
        <v>281</v>
      </c>
      <c r="F87">
        <v>7</v>
      </c>
      <c r="G87">
        <v>5</v>
      </c>
      <c r="H87" t="s">
        <v>271</v>
      </c>
      <c r="I87" t="s">
        <v>271</v>
      </c>
      <c r="J87">
        <v>12</v>
      </c>
    </row>
    <row r="88" spans="1:10" ht="12.75">
      <c r="A88">
        <v>15</v>
      </c>
      <c r="C88" t="s">
        <v>209</v>
      </c>
      <c r="D88" t="s">
        <v>359</v>
      </c>
      <c r="E88" t="s">
        <v>273</v>
      </c>
      <c r="F88">
        <v>1</v>
      </c>
      <c r="G88">
        <v>5</v>
      </c>
      <c r="H88" t="s">
        <v>271</v>
      </c>
      <c r="I88" t="s">
        <v>271</v>
      </c>
      <c r="J88">
        <v>6</v>
      </c>
    </row>
    <row r="89" spans="1:10" ht="12.75">
      <c r="A89">
        <v>16</v>
      </c>
      <c r="C89" t="s">
        <v>185</v>
      </c>
      <c r="D89" t="s">
        <v>353</v>
      </c>
      <c r="E89" t="s">
        <v>270</v>
      </c>
      <c r="F89">
        <v>7</v>
      </c>
      <c r="G89">
        <v>5</v>
      </c>
      <c r="H89" t="s">
        <v>271</v>
      </c>
      <c r="I89" t="s">
        <v>271</v>
      </c>
      <c r="J89">
        <v>12</v>
      </c>
    </row>
    <row r="90" spans="1:10" ht="12.75">
      <c r="A90">
        <v>17</v>
      </c>
      <c r="C90" t="s">
        <v>127</v>
      </c>
      <c r="D90" t="s">
        <v>356</v>
      </c>
      <c r="E90" t="s">
        <v>297</v>
      </c>
      <c r="F90">
        <v>5</v>
      </c>
      <c r="G90">
        <v>5</v>
      </c>
      <c r="H90" t="s">
        <v>271</v>
      </c>
      <c r="I90" t="s">
        <v>271</v>
      </c>
      <c r="J90">
        <v>10</v>
      </c>
    </row>
    <row r="91" spans="1:10" ht="12.75">
      <c r="A91">
        <v>18</v>
      </c>
      <c r="C91" t="s">
        <v>226</v>
      </c>
      <c r="D91" t="s">
        <v>354</v>
      </c>
      <c r="E91" t="s">
        <v>273</v>
      </c>
      <c r="F91">
        <v>7</v>
      </c>
      <c r="G91">
        <v>5</v>
      </c>
      <c r="H91" t="s">
        <v>271</v>
      </c>
      <c r="I91" t="s">
        <v>271</v>
      </c>
      <c r="J91">
        <v>12</v>
      </c>
    </row>
    <row r="92" spans="1:10" ht="12.75">
      <c r="A92">
        <v>19</v>
      </c>
      <c r="C92" t="s">
        <v>129</v>
      </c>
      <c r="D92" t="s">
        <v>360</v>
      </c>
      <c r="E92" t="s">
        <v>270</v>
      </c>
      <c r="F92">
        <v>1</v>
      </c>
      <c r="G92">
        <v>5</v>
      </c>
      <c r="H92" t="s">
        <v>271</v>
      </c>
      <c r="I92" t="s">
        <v>271</v>
      </c>
      <c r="J92">
        <v>6</v>
      </c>
    </row>
    <row r="93" spans="1:10" ht="12.75">
      <c r="A93">
        <v>20</v>
      </c>
      <c r="C93" t="s">
        <v>210</v>
      </c>
      <c r="D93" t="s">
        <v>351</v>
      </c>
      <c r="E93" t="s">
        <v>273</v>
      </c>
      <c r="F93">
        <v>2</v>
      </c>
      <c r="G93">
        <v>2</v>
      </c>
      <c r="H93" t="s">
        <v>271</v>
      </c>
      <c r="I93" t="s">
        <v>271</v>
      </c>
      <c r="J93">
        <v>4</v>
      </c>
    </row>
    <row r="94" spans="1:10" ht="12.75">
      <c r="A94">
        <v>21</v>
      </c>
      <c r="C94" t="s">
        <v>244</v>
      </c>
      <c r="D94" t="s">
        <v>358</v>
      </c>
      <c r="E94" t="s">
        <v>273</v>
      </c>
      <c r="F94">
        <v>6</v>
      </c>
      <c r="G94">
        <v>2</v>
      </c>
      <c r="H94" t="s">
        <v>271</v>
      </c>
      <c r="I94" t="s">
        <v>271</v>
      </c>
      <c r="J94">
        <v>8</v>
      </c>
    </row>
    <row r="95" spans="1:10" ht="12.75">
      <c r="A95">
        <v>22</v>
      </c>
      <c r="C95" t="s">
        <v>228</v>
      </c>
      <c r="D95" t="s">
        <v>362</v>
      </c>
      <c r="E95" t="s">
        <v>273</v>
      </c>
      <c r="G95">
        <v>2</v>
      </c>
      <c r="H95" t="s">
        <v>271</v>
      </c>
      <c r="I95" t="s">
        <v>271</v>
      </c>
      <c r="J95">
        <v>2</v>
      </c>
    </row>
    <row r="96" spans="1:10" ht="13.5" thickBot="1">
      <c r="A96">
        <v>23</v>
      </c>
      <c r="C96" t="s">
        <v>184</v>
      </c>
      <c r="D96" t="s">
        <v>355</v>
      </c>
      <c r="E96" t="s">
        <v>270</v>
      </c>
      <c r="F96">
        <v>9</v>
      </c>
      <c r="G96">
        <v>2</v>
      </c>
      <c r="H96" t="s">
        <v>271</v>
      </c>
      <c r="I96" t="s">
        <v>271</v>
      </c>
      <c r="J96">
        <v>11</v>
      </c>
    </row>
    <row r="97" spans="1:10" ht="12.75">
      <c r="A97">
        <v>24</v>
      </c>
      <c r="C97" s="150" t="s">
        <v>128</v>
      </c>
      <c r="D97" t="s">
        <v>363</v>
      </c>
      <c r="E97" t="s">
        <v>281</v>
      </c>
      <c r="G97">
        <v>1</v>
      </c>
      <c r="H97" t="s">
        <v>271</v>
      </c>
      <c r="I97" t="s">
        <v>271</v>
      </c>
      <c r="J97">
        <v>1</v>
      </c>
    </row>
    <row r="98" spans="1:10" ht="12.75">
      <c r="A98">
        <v>25</v>
      </c>
      <c r="C98" t="s">
        <v>213</v>
      </c>
      <c r="D98" t="s">
        <v>361</v>
      </c>
      <c r="E98" t="s">
        <v>279</v>
      </c>
      <c r="F98">
        <v>3</v>
      </c>
      <c r="H98" t="s">
        <v>271</v>
      </c>
      <c r="I98" t="s">
        <v>271</v>
      </c>
      <c r="J98">
        <v>3</v>
      </c>
    </row>
    <row r="100" ht="12.75">
      <c r="A100" t="s">
        <v>364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BJH251</dc:creator>
  <cp:keywords/>
  <dc:description/>
  <cp:lastModifiedBy>laneis</cp:lastModifiedBy>
  <cp:lastPrinted>2011-09-21T14:25:28Z</cp:lastPrinted>
  <dcterms:created xsi:type="dcterms:W3CDTF">2010-08-04T08:42:40Z</dcterms:created>
  <dcterms:modified xsi:type="dcterms:W3CDTF">2011-09-21T14:38:46Z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-896034562</vt:i4>
  </property>
  <property fmtid="{D5CDD505-2E9C-101B-9397-08002B2CF9AE}" pid="3" name="_AuthorEmail">
    <vt:lpwstr>francoise.chovet@laposte.fr</vt:lpwstr>
  </property>
  <property fmtid="{D5CDD505-2E9C-101B-9397-08002B2CF9AE}" pid="4" name="_AuthorEmailDisplayName">
    <vt:lpwstr>Francoise CHOVET</vt:lpwstr>
  </property>
  <property fmtid="{D5CDD505-2E9C-101B-9397-08002B2CF9AE}" pid="5" name="_EmailSubject">
    <vt:lpwstr>RESULTATS INTER REGIONAL</vt:lpwstr>
  </property>
  <property fmtid="{D5CDD505-2E9C-101B-9397-08002B2CF9AE}" pid="6" name="_ReviewingToolsShownOnce">
    <vt:lpwstr/>
  </property>
</Properties>
</file>